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ПРОЕКТЫ БЮДЖЕТА\Проект бюджета на 2025 - 2027 годы\Проект районного бюджета на 2025-2027 годы\СЭР и пред. итоги\"/>
    </mc:Choice>
  </mc:AlternateContent>
  <bookViews>
    <workbookView xWindow="0" yWindow="0" windowWidth="19200" windowHeight="12180"/>
  </bookViews>
  <sheets>
    <sheet name="2025-2027" sheetId="2" r:id="rId1"/>
  </sheets>
  <definedNames>
    <definedName name="_xlnm.Print_Titles" localSheetId="0">'2025-2027'!$11:$12</definedName>
    <definedName name="_xlnm.Print_Area" localSheetId="0">'2025-2027'!$A$1:$K$130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2" l="1"/>
  <c r="E101" i="2" l="1"/>
  <c r="K61" i="2"/>
  <c r="J61" i="2"/>
  <c r="J59" i="2" s="1"/>
  <c r="I61" i="2"/>
  <c r="I59" i="2" s="1"/>
  <c r="H61" i="2"/>
  <c r="H59" i="2" s="1"/>
  <c r="G61" i="2"/>
  <c r="G59" i="2" s="1"/>
  <c r="F61" i="2"/>
  <c r="F59" i="2" s="1"/>
  <c r="D87" i="2"/>
  <c r="E87" i="2" s="1"/>
  <c r="F87" i="2" s="1"/>
  <c r="J87" i="2"/>
  <c r="H87" i="2"/>
  <c r="K27" i="2"/>
  <c r="J27" i="2"/>
  <c r="I27" i="2"/>
  <c r="H27" i="2"/>
  <c r="G27" i="2"/>
  <c r="K59" i="2"/>
  <c r="C89" i="2"/>
  <c r="H76" i="2" l="1"/>
  <c r="J76" i="2"/>
  <c r="F76" i="2"/>
  <c r="G76" i="2"/>
  <c r="K76" i="2"/>
  <c r="I76" i="2"/>
  <c r="D95" i="2"/>
  <c r="D89" i="2"/>
  <c r="D106" i="2" s="1"/>
  <c r="F101" i="2"/>
  <c r="D85" i="2"/>
  <c r="E85" i="2" s="1"/>
  <c r="D91" i="2"/>
  <c r="D92" i="2"/>
  <c r="D93" i="2"/>
  <c r="D97" i="2"/>
  <c r="D98" i="2"/>
  <c r="D101" i="2"/>
  <c r="D102" i="2"/>
  <c r="D103" i="2"/>
  <c r="D104" i="2"/>
  <c r="D105" i="2"/>
  <c r="D112" i="2"/>
  <c r="E112" i="2" s="1"/>
  <c r="E91" i="2"/>
  <c r="G91" i="2" s="1"/>
  <c r="H91" i="2" s="1"/>
  <c r="E92" i="2"/>
  <c r="F92" i="2" s="1"/>
  <c r="E93" i="2"/>
  <c r="F93" i="2" s="1"/>
  <c r="E97" i="2"/>
  <c r="G97" i="2" s="1"/>
  <c r="I97" i="2" s="1"/>
  <c r="E98" i="2"/>
  <c r="G98" i="2" s="1"/>
  <c r="E102" i="2"/>
  <c r="G102" i="2" s="1"/>
  <c r="H102" i="2" s="1"/>
  <c r="E103" i="2"/>
  <c r="G103" i="2" s="1"/>
  <c r="E104" i="2"/>
  <c r="G104" i="2" s="1"/>
  <c r="E105" i="2"/>
  <c r="G105" i="2" s="1"/>
  <c r="G93" i="2" l="1"/>
  <c r="I93" i="2" s="1"/>
  <c r="J93" i="2" s="1"/>
  <c r="C106" i="2"/>
  <c r="E89" i="2"/>
  <c r="E106" i="2" s="1"/>
  <c r="E99" i="2"/>
  <c r="G99" i="2" s="1"/>
  <c r="I99" i="2" s="1"/>
  <c r="J99" i="2" s="1"/>
  <c r="D99" i="2"/>
  <c r="G101" i="2"/>
  <c r="H101" i="2" s="1"/>
  <c r="E95" i="2"/>
  <c r="F95" i="2" s="1"/>
  <c r="G92" i="2"/>
  <c r="H98" i="2"/>
  <c r="I98" i="2"/>
  <c r="K98" i="2" s="1"/>
  <c r="F98" i="2"/>
  <c r="F102" i="2"/>
  <c r="I104" i="2"/>
  <c r="J104" i="2" s="1"/>
  <c r="H104" i="2"/>
  <c r="F104" i="2"/>
  <c r="F97" i="2"/>
  <c r="H97" i="2"/>
  <c r="F91" i="2"/>
  <c r="K97" i="2"/>
  <c r="J97" i="2"/>
  <c r="I91" i="2"/>
  <c r="I102" i="2"/>
  <c r="F105" i="2"/>
  <c r="I105" i="2"/>
  <c r="H105" i="2"/>
  <c r="H103" i="2"/>
  <c r="I103" i="2"/>
  <c r="F112" i="2"/>
  <c r="G112" i="2"/>
  <c r="G85" i="2"/>
  <c r="F85" i="2"/>
  <c r="F103" i="2"/>
  <c r="K99" i="2" l="1"/>
  <c r="J98" i="2"/>
  <c r="K104" i="2"/>
  <c r="K93" i="2"/>
  <c r="H99" i="2"/>
  <c r="F99" i="2"/>
  <c r="H93" i="2"/>
  <c r="G95" i="2"/>
  <c r="H95" i="2" s="1"/>
  <c r="I101" i="2"/>
  <c r="J101" i="2" s="1"/>
  <c r="G89" i="2"/>
  <c r="H89" i="2" s="1"/>
  <c r="H106" i="2" s="1"/>
  <c r="F89" i="2"/>
  <c r="F106" i="2" s="1"/>
  <c r="H92" i="2"/>
  <c r="I92" i="2"/>
  <c r="I89" i="2"/>
  <c r="K102" i="2"/>
  <c r="J102" i="2"/>
  <c r="K91" i="2"/>
  <c r="J91" i="2"/>
  <c r="H85" i="2"/>
  <c r="I85" i="2"/>
  <c r="K105" i="2"/>
  <c r="J105" i="2"/>
  <c r="I112" i="2"/>
  <c r="H112" i="2"/>
  <c r="K103" i="2"/>
  <c r="J103" i="2"/>
  <c r="I95" i="2" l="1"/>
  <c r="J95" i="2" s="1"/>
  <c r="K101" i="2"/>
  <c r="G106" i="2"/>
  <c r="K92" i="2"/>
  <c r="J92" i="2"/>
  <c r="I106" i="2"/>
  <c r="K89" i="2"/>
  <c r="K106" i="2" s="1"/>
  <c r="J89" i="2"/>
  <c r="J106" i="2" s="1"/>
  <c r="J112" i="2"/>
  <c r="K112" i="2"/>
  <c r="J85" i="2"/>
  <c r="K85" i="2"/>
  <c r="K95" i="2" l="1"/>
</calcChain>
</file>

<file path=xl/sharedStrings.xml><?xml version="1.0" encoding="utf-8"?>
<sst xmlns="http://schemas.openxmlformats.org/spreadsheetml/2006/main" count="239" uniqueCount="130">
  <si>
    <t>Показатели</t>
  </si>
  <si>
    <t>Единица измерения</t>
  </si>
  <si>
    <t>единиц</t>
  </si>
  <si>
    <t>1. Доходы, всего</t>
  </si>
  <si>
    <t>2. Расходы, всего</t>
  </si>
  <si>
    <t>млн. руб.</t>
  </si>
  <si>
    <t>%</t>
  </si>
  <si>
    <t>в том числе:</t>
  </si>
  <si>
    <t>1 вар</t>
  </si>
  <si>
    <t>2 вар</t>
  </si>
  <si>
    <t xml:space="preserve"> в том числе:</t>
  </si>
  <si>
    <t>социальной сферы</t>
  </si>
  <si>
    <t>2. Численность экономически активного населения</t>
  </si>
  <si>
    <t xml:space="preserve">сдачи в аренду имущества, находящегося в муниципальной собственности </t>
  </si>
  <si>
    <t>залоговых операций с принадлежащим муниципальному образованию имуществом</t>
  </si>
  <si>
    <t>количество организаций муниципальной формы собственности, всего</t>
  </si>
  <si>
    <t>2. Расходы населения муниципальных образований, всего</t>
  </si>
  <si>
    <t>2.1. Покупка продовольственных товаров</t>
  </si>
  <si>
    <t>2.2. Покупка непродовольственных товаров</t>
  </si>
  <si>
    <t>2.3. Платные услуги, всего</t>
  </si>
  <si>
    <t>2.4. Обязательные платежи и добровольные взносы</t>
  </si>
  <si>
    <t>2.5. Покупка жилых помещений</t>
  </si>
  <si>
    <t>1. Ввод в эксплуатацию жилых домов за счет всех источников финансирования</t>
  </si>
  <si>
    <t xml:space="preserve">1.1. Продовольственные товары </t>
  </si>
  <si>
    <t xml:space="preserve">1.2. Непродовольственные товары </t>
  </si>
  <si>
    <t>в том числе: ипотечное жилищное кредитование</t>
  </si>
  <si>
    <t>2. Общая площадь муниципального жилищного фонда</t>
  </si>
  <si>
    <t>V. Инвестиционная деятельность</t>
  </si>
  <si>
    <t>3. Среднедушевые денежные доходы       (в месяц)</t>
  </si>
  <si>
    <t>3. Дефицит (-), профицит (+) бюджета</t>
  </si>
  <si>
    <t>Налоги на совокупный доход</t>
  </si>
  <si>
    <t>Жилищно-коммунальное хозяйство</t>
  </si>
  <si>
    <t>Образование</t>
  </si>
  <si>
    <t>Социальная политика</t>
  </si>
  <si>
    <t>Доходы, полученные от:</t>
  </si>
  <si>
    <t>III. Эффективность использования муниципальной собственности</t>
  </si>
  <si>
    <t>I. Институциональная структура муниципальных образований</t>
  </si>
  <si>
    <t xml:space="preserve">IV. Производственная деятельность </t>
  </si>
  <si>
    <t>муниципальные районы</t>
  </si>
  <si>
    <t>городские поселения</t>
  </si>
  <si>
    <t>сельские поселения</t>
  </si>
  <si>
    <t xml:space="preserve">в том числе по типам: </t>
  </si>
  <si>
    <t>Налоги на прибыль, доходы</t>
  </si>
  <si>
    <t>Общегосударственные вопросы</t>
  </si>
  <si>
    <t>Национальная экономика</t>
  </si>
  <si>
    <t xml:space="preserve">IX. Жилищный фонд </t>
  </si>
  <si>
    <t>3. Количество организаций, зарегистрированных на территории муниципальных образований, всего</t>
  </si>
  <si>
    <t>Доходы от продажи материальных и нематериальных активов</t>
  </si>
  <si>
    <t>Объем отгруженных товаров собственного производства, выполненных работ и услуг собственными силами по организациям муниципальной формы собственности</t>
  </si>
  <si>
    <t xml:space="preserve">Безвозмездные поступления </t>
  </si>
  <si>
    <t xml:space="preserve">        Раздел 1. Основные показатели прогноза социально-экономического развития  </t>
  </si>
  <si>
    <t>,</t>
  </si>
  <si>
    <t>Штрафы, санкции, возмещение ущерба</t>
  </si>
  <si>
    <t>Возврат остатков субсидий, субвенций и иных межбюджетных трансфертов, имеющих целевое назначение, прошлых лет</t>
  </si>
  <si>
    <t>Налоговые и неналоговые доходы</t>
  </si>
  <si>
    <t>индивидуальные жилые дома, построенные населением за свой счет и (или) с помощью кредитов</t>
  </si>
  <si>
    <t>за счет средств местных бюджетов</t>
  </si>
  <si>
    <t>налог на доходы физических лиц</t>
  </si>
  <si>
    <t>доходы от реализации имущества, находящегося в муниципальной собственности</t>
  </si>
  <si>
    <t>продажа земельных участков</t>
  </si>
  <si>
    <t>арендная плата за земли</t>
  </si>
  <si>
    <t>оплата труда</t>
  </si>
  <si>
    <t>пенсии и пособия</t>
  </si>
  <si>
    <t xml:space="preserve">ссуды на индивидуальное жилищное строительство и другие цели </t>
  </si>
  <si>
    <t>оплата жилья и коммунальных услуг</t>
  </si>
  <si>
    <t>оплата бытовых услуг</t>
  </si>
  <si>
    <t>расходы на транспорт</t>
  </si>
  <si>
    <t>занятые</t>
  </si>
  <si>
    <t>общая площадь ветхого аварийного жилищного фонда</t>
  </si>
  <si>
    <t xml:space="preserve">2. Количество муниципальных образований, имеющих утвержденные границы территорий </t>
  </si>
  <si>
    <t>3.1. Количество муниципальных унитарных предприятий</t>
  </si>
  <si>
    <t>прочие налоги и сборы (по отмененным налогам и сборам)</t>
  </si>
  <si>
    <t>прочие налоги и сборы (по отмененным налогам и сборам субъектов Российской Федерации)</t>
  </si>
  <si>
    <t>Платежи при пользовании природными ресурсами</t>
  </si>
  <si>
    <t>Государственная пошлина</t>
  </si>
  <si>
    <t>Доходы от оказания платных услуг (работ) и компенсации затрат государства</t>
  </si>
  <si>
    <t xml:space="preserve">Доходы от использования имущества, находящегося в государственной и муниципальной собственности </t>
  </si>
  <si>
    <t>Дотации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</si>
  <si>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</si>
  <si>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</si>
  <si>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Национальная безопасность и правоохранительная деятельность</t>
  </si>
  <si>
    <t>Физическая культура и спорт</t>
  </si>
  <si>
    <t>Обслуживание государственного и муниципального долга</t>
  </si>
  <si>
    <t>Задолженность и перерасчеты по отмененным налогам, сборам и иным обязательным платежам</t>
  </si>
  <si>
    <t>1. Инвестиции в основной капитал  организаций муниципальной формы собственности за счет всех источников финансирования в ценах соответствующего периода</t>
  </si>
  <si>
    <t>1. Доходы населения муниципальных образований, всего</t>
  </si>
  <si>
    <t>1. Оборот розничной торговли предприятий и организаций муниципальной формы собственности в ценах соответствующего периода</t>
  </si>
  <si>
    <t>2. Объем платных услуг населению организаций муниципальной формы собственности в ценах соответствующего периода</t>
  </si>
  <si>
    <t>4. Среднегодовая численность занятых в организациях   муниципальной формы собственности</t>
  </si>
  <si>
    <t>руб./чел</t>
  </si>
  <si>
    <t>тыс. чел</t>
  </si>
  <si>
    <t>тыс. кв. м общей площади</t>
  </si>
  <si>
    <t>тыс. кв. м</t>
  </si>
  <si>
    <t>II. Из бюджета муниципального образования (районный бюджет)</t>
  </si>
  <si>
    <t>1. Количество муниципальных образований по району, всего</t>
  </si>
  <si>
    <t>4. Численность населения с денежными доходами ниже прожиточного минимума в % ко всему населению муниципального района</t>
  </si>
  <si>
    <t>5.  Доля занятых в организациях муниципальной формы собственности в общей численности занятых по району</t>
  </si>
  <si>
    <t>6. Среднегодовая численность работников органов местного самоуправления района</t>
  </si>
  <si>
    <t>-</t>
  </si>
  <si>
    <t xml:space="preserve">Приложение                                  </t>
  </si>
  <si>
    <t>муниципального района Омской области</t>
  </si>
  <si>
    <t>в том числе: дотации на выравнивание бюджетной обеспеченности</t>
  </si>
  <si>
    <t>Субвенции бюджетам бюджетной системы Российской Федерации</t>
  </si>
  <si>
    <t>Культура, кинематография</t>
  </si>
  <si>
    <t xml:space="preserve">Межбюджетные трансферты общего характера бюджетам бюджетной системы Российской Федерации </t>
  </si>
  <si>
    <t xml:space="preserve">VI. Денежные доходы и расходы населения </t>
  </si>
  <si>
    <t xml:space="preserve">VII. Потребительский рынок </t>
  </si>
  <si>
    <t xml:space="preserve">VIII. Рынок труда 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</si>
  <si>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</si>
  <si>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</si>
  <si>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3. Численность безработных, зарегистрированных в органах службы занятости</t>
  </si>
  <si>
    <t>в том числе условно утвержденные расходы</t>
  </si>
  <si>
    <t>расходы за исключением условно утвержденных расходов</t>
  </si>
  <si>
    <t>к распоряжению Администрации Крутинского</t>
  </si>
  <si>
    <t>Прочие безвозмездные перечисления от других бюджетов бюджетной системы</t>
  </si>
  <si>
    <t xml:space="preserve">продажи имущества, находящегося в муниципальной собственности </t>
  </si>
  <si>
    <t>Субсидии бюджетам бюджетной системы Российской Федерации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</si>
  <si>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</si>
  <si>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0,000</t>
  </si>
  <si>
    <t>Прогноз социально-экономического развития Крутинского муниципального района Омской области                                                                                на 2025 год и на период до 2027 года</t>
  </si>
  <si>
    <t>Крутинского муниципального района Омской области на 2025 год и на период до 2027 года</t>
  </si>
  <si>
    <t>2022 год отчет</t>
  </si>
  <si>
    <t>2023 год  отчет</t>
  </si>
  <si>
    <t>2024 год оценка</t>
  </si>
  <si>
    <t>2025 год                прогноз</t>
  </si>
  <si>
    <t>2026 год                                 прогноз</t>
  </si>
  <si>
    <t>2027 год            прогноз</t>
  </si>
  <si>
    <t>Охрана окружающей среды</t>
  </si>
  <si>
    <t>1. Численность постоянного населения</t>
  </si>
  <si>
    <t>от 11 ноября 2024 года № 213 -р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</si>
</sst>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0"/>
      <name val="Arial Cyr"/>
      <charset val="204"/>
    </font>
    <font>
      <b/>
      <sz val="9"/>
      <name val="Arial Cyr"/>
      <family val="2"/>
      <charset val="204"/>
    </font>
    <font>
      <b/>
      <u/>
      <sz val="9"/>
      <name val="Arial Cyr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Fill="1" applyBorder="1" applyAlignment="1" applyProtection="1">
      <alignment horizontal="left"/>
    </xf>
    <xf numFmtId="0" fontId="5" fillId="0" borderId="1" xfId="0" applyFont="1" applyFill="1" applyBorder="1" applyAlignment="1" applyProtection="1">
      <alignment vertical="top" wrapText="1"/>
    </xf>
    <xf numFmtId="0" fontId="5" fillId="0" borderId="1" xfId="0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164" fontId="0" fillId="0" borderId="0" xfId="0" applyNumberFormat="1" applyFill="1"/>
    <xf numFmtId="0" fontId="6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 applyProtection="1">
      <alignment horizontal="right" vertical="center"/>
      <protection locked="0"/>
    </xf>
    <xf numFmtId="1" fontId="5" fillId="0" borderId="1" xfId="0" applyNumberFormat="1" applyFont="1" applyFill="1" applyBorder="1" applyAlignment="1">
      <alignment horizontal="right" vertical="center"/>
    </xf>
    <xf numFmtId="1" fontId="5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 applyProtection="1">
      <alignment horizontal="right" vertical="center"/>
      <protection locked="0"/>
    </xf>
    <xf numFmtId="0" fontId="0" fillId="0" borderId="0" xfId="0" applyFill="1" applyBorder="1"/>
    <xf numFmtId="0" fontId="5" fillId="0" borderId="2" xfId="0" applyFont="1" applyFill="1" applyBorder="1" applyAlignment="1" applyProtection="1">
      <alignment vertical="top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 applyProtection="1">
      <alignment horizontal="right" vertical="center" wrapText="1"/>
      <protection locked="0"/>
    </xf>
    <xf numFmtId="164" fontId="5" fillId="0" borderId="1" xfId="0" applyNumberFormat="1" applyFont="1" applyFill="1" applyBorder="1" applyAlignment="1" applyProtection="1">
      <alignment horizontal="right" vertical="center"/>
      <protection locked="0"/>
    </xf>
    <xf numFmtId="165" fontId="5" fillId="0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Font="1" applyFill="1"/>
    <xf numFmtId="0" fontId="5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wrapText="1"/>
    </xf>
    <xf numFmtId="164" fontId="3" fillId="2" borderId="0" xfId="0" applyNumberFormat="1" applyFont="1" applyFill="1" applyAlignment="1">
      <alignment horizontal="right" vertical="distributed" wrapText="1"/>
    </xf>
    <xf numFmtId="0" fontId="5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 vertical="distributed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1" fontId="5" fillId="2" borderId="1" xfId="0" applyNumberFormat="1" applyFont="1" applyFill="1" applyBorder="1" applyAlignment="1" applyProtection="1">
      <alignment horizontal="right" vertical="center" wrapText="1"/>
      <protection locked="0"/>
    </xf>
    <xf numFmtId="1" fontId="5" fillId="2" borderId="1" xfId="0" applyNumberFormat="1" applyFont="1" applyFill="1" applyBorder="1" applyAlignment="1">
      <alignment horizontal="right" vertical="center" wrapText="1"/>
    </xf>
    <xf numFmtId="1" fontId="5" fillId="2" borderId="1" xfId="0" applyNumberFormat="1" applyFont="1" applyFill="1" applyBorder="1" applyAlignment="1">
      <alignment horizontal="right" vertical="center"/>
    </xf>
    <xf numFmtId="1" fontId="5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1" xfId="0" applyFont="1" applyFill="1" applyBorder="1" applyAlignment="1">
      <alignment horizontal="right" vertical="center"/>
    </xf>
    <xf numFmtId="164" fontId="5" fillId="2" borderId="0" xfId="0" applyNumberFormat="1" applyFont="1" applyFill="1" applyAlignment="1">
      <alignment horizontal="right" vertical="center"/>
    </xf>
    <xf numFmtId="49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 applyProtection="1">
      <alignment horizontal="right" vertical="center"/>
      <protection locked="0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 applyProtection="1">
      <alignment horizontal="right" vertical="center"/>
      <protection locked="0"/>
    </xf>
    <xf numFmtId="165" fontId="5" fillId="2" borderId="1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Border="1" applyAlignment="1">
      <alignment horizontal="center" vertical="center"/>
    </xf>
    <xf numFmtId="164" fontId="0" fillId="2" borderId="0" xfId="0" applyNumberFormat="1" applyFont="1" applyFill="1" applyAlignment="1"/>
    <xf numFmtId="164" fontId="0" fillId="2" borderId="0" xfId="0" applyNumberFormat="1" applyFont="1" applyFill="1"/>
    <xf numFmtId="0" fontId="5" fillId="2" borderId="1" xfId="0" applyNumberFormat="1" applyFont="1" applyFill="1" applyBorder="1" applyAlignment="1">
      <alignment horizontal="right" vertical="center"/>
    </xf>
    <xf numFmtId="164" fontId="0" fillId="2" borderId="0" xfId="0" applyNumberFormat="1" applyFont="1" applyFill="1" applyBorder="1" applyAlignment="1"/>
    <xf numFmtId="164" fontId="0" fillId="2" borderId="0" xfId="0" applyNumberFormat="1" applyFont="1" applyFill="1" applyBorder="1"/>
    <xf numFmtId="0" fontId="0" fillId="2" borderId="0" xfId="0" applyFont="1" applyFill="1"/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4" fontId="3" fillId="2" borderId="0" xfId="0" applyNumberFormat="1" applyFont="1" applyFill="1" applyAlignment="1">
      <alignment horizontal="right" vertical="distributed" wrapText="1"/>
    </xf>
    <xf numFmtId="0" fontId="3" fillId="0" borderId="0" xfId="0" applyFont="1" applyFill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R1137"/>
  <sheetViews>
    <sheetView tabSelected="1" zoomScale="115" zoomScaleNormal="115" zoomScaleSheetLayoutView="130" workbookViewId="0">
      <selection activeCell="M7" sqref="M7"/>
    </sheetView>
  </sheetViews>
  <sheetFormatPr defaultColWidth="9.140625" defaultRowHeight="15.75" x14ac:dyDescent="0.2"/>
  <cols>
    <col min="1" max="1" width="38.5703125" style="7" customWidth="1"/>
    <col min="2" max="2" width="11.7109375" style="8" customWidth="1"/>
    <col min="3" max="3" width="14" style="7" customWidth="1"/>
    <col min="4" max="4" width="13" style="7" customWidth="1"/>
    <col min="5" max="5" width="11" style="35" customWidth="1"/>
    <col min="6" max="6" width="11.140625" style="55" customWidth="1"/>
    <col min="7" max="7" width="11.85546875" style="56" bestFit="1" customWidth="1"/>
    <col min="8" max="8" width="11.85546875" style="55" bestFit="1" customWidth="1"/>
    <col min="9" max="9" width="11.5703125" style="56" customWidth="1"/>
    <col min="10" max="10" width="11" style="55" customWidth="1"/>
    <col min="11" max="11" width="11.28515625" style="56" bestFit="1" customWidth="1"/>
    <col min="12" max="12" width="9.140625" style="60"/>
    <col min="13" max="16384" width="9.140625" style="7"/>
  </cols>
  <sheetData>
    <row r="1" spans="1:11" ht="18.75" x14ac:dyDescent="0.3">
      <c r="A1" s="30"/>
      <c r="B1" s="30"/>
      <c r="C1" s="30"/>
      <c r="D1" s="30"/>
      <c r="E1" s="32"/>
      <c r="F1" s="33"/>
      <c r="G1" s="69" t="s">
        <v>99</v>
      </c>
      <c r="H1" s="69"/>
      <c r="I1" s="69"/>
      <c r="J1" s="69"/>
      <c r="K1" s="69"/>
    </row>
    <row r="2" spans="1:11" ht="18.75" x14ac:dyDescent="0.3">
      <c r="A2" s="30"/>
      <c r="B2" s="30"/>
      <c r="C2" s="30"/>
      <c r="D2" s="30"/>
      <c r="E2" s="32"/>
      <c r="F2" s="33"/>
      <c r="G2" s="69" t="s">
        <v>113</v>
      </c>
      <c r="H2" s="69"/>
      <c r="I2" s="69"/>
      <c r="J2" s="69"/>
      <c r="K2" s="69"/>
    </row>
    <row r="3" spans="1:11" ht="18.75" x14ac:dyDescent="0.3">
      <c r="A3" s="30"/>
      <c r="B3" s="30"/>
      <c r="C3" s="30"/>
      <c r="D3" s="30"/>
      <c r="E3" s="32"/>
      <c r="F3" s="33"/>
      <c r="G3" s="69" t="s">
        <v>100</v>
      </c>
      <c r="H3" s="69"/>
      <c r="I3" s="69"/>
      <c r="J3" s="69"/>
      <c r="K3" s="69"/>
    </row>
    <row r="4" spans="1:11" ht="18.75" x14ac:dyDescent="0.3">
      <c r="A4" s="30"/>
      <c r="B4" s="30"/>
      <c r="C4" s="30"/>
      <c r="D4" s="30"/>
      <c r="E4" s="32"/>
      <c r="F4" s="33"/>
      <c r="G4" s="69" t="s">
        <v>129</v>
      </c>
      <c r="H4" s="69"/>
      <c r="I4" s="69"/>
      <c r="J4" s="69"/>
      <c r="K4" s="69"/>
    </row>
    <row r="5" spans="1:11" ht="18.75" x14ac:dyDescent="0.3">
      <c r="A5" s="30"/>
      <c r="B5" s="30"/>
      <c r="C5" s="30"/>
      <c r="D5" s="30"/>
      <c r="E5" s="32"/>
      <c r="F5" s="33"/>
      <c r="G5" s="34"/>
      <c r="H5" s="34"/>
      <c r="I5" s="34"/>
      <c r="J5" s="34"/>
      <c r="K5" s="34"/>
    </row>
    <row r="6" spans="1:11" ht="38.25" customHeight="1" x14ac:dyDescent="0.2">
      <c r="A6" s="70" t="s">
        <v>119</v>
      </c>
      <c r="B6" s="70"/>
      <c r="C6" s="70"/>
      <c r="D6" s="70"/>
      <c r="E6" s="70"/>
      <c r="F6" s="70"/>
      <c r="G6" s="70"/>
      <c r="H6" s="70"/>
      <c r="I6" s="70"/>
      <c r="J6" s="70"/>
      <c r="K6" s="70"/>
    </row>
    <row r="7" spans="1:11" ht="18" customHeight="1" x14ac:dyDescent="0.2">
      <c r="F7" s="36"/>
      <c r="G7" s="37"/>
      <c r="H7" s="37"/>
      <c r="I7" s="37"/>
      <c r="J7" s="37"/>
      <c r="K7" s="37"/>
    </row>
    <row r="8" spans="1:11" ht="18.75" x14ac:dyDescent="0.3">
      <c r="A8" s="63" t="s">
        <v>50</v>
      </c>
      <c r="B8" s="63"/>
      <c r="C8" s="63"/>
      <c r="D8" s="63"/>
      <c r="E8" s="63"/>
      <c r="F8" s="63"/>
      <c r="G8" s="63"/>
      <c r="H8" s="63"/>
      <c r="I8" s="63"/>
      <c r="J8" s="63"/>
      <c r="K8" s="63"/>
    </row>
    <row r="9" spans="1:11" ht="18.75" x14ac:dyDescent="0.3">
      <c r="A9" s="64" t="s">
        <v>120</v>
      </c>
      <c r="B9" s="64"/>
      <c r="C9" s="64"/>
      <c r="D9" s="64"/>
      <c r="E9" s="64"/>
      <c r="F9" s="64"/>
      <c r="G9" s="64"/>
      <c r="H9" s="64"/>
      <c r="I9" s="64"/>
      <c r="J9" s="64"/>
      <c r="K9" s="64"/>
    </row>
    <row r="10" spans="1:11" ht="32.25" customHeight="1" x14ac:dyDescent="0.2">
      <c r="A10" s="1"/>
    </row>
    <row r="11" spans="1:11" ht="31.5" customHeight="1" x14ac:dyDescent="0.2">
      <c r="A11" s="65" t="s">
        <v>0</v>
      </c>
      <c r="B11" s="65" t="s">
        <v>1</v>
      </c>
      <c r="C11" s="65" t="s">
        <v>121</v>
      </c>
      <c r="D11" s="65" t="s">
        <v>122</v>
      </c>
      <c r="E11" s="67" t="s">
        <v>123</v>
      </c>
      <c r="F11" s="61" t="s">
        <v>124</v>
      </c>
      <c r="G11" s="62"/>
      <c r="H11" s="61" t="s">
        <v>125</v>
      </c>
      <c r="I11" s="62"/>
      <c r="J11" s="61" t="s">
        <v>126</v>
      </c>
      <c r="K11" s="62"/>
    </row>
    <row r="12" spans="1:11" x14ac:dyDescent="0.2">
      <c r="A12" s="66"/>
      <c r="B12" s="66"/>
      <c r="C12" s="66"/>
      <c r="D12" s="66"/>
      <c r="E12" s="68"/>
      <c r="F12" s="38" t="s">
        <v>8</v>
      </c>
      <c r="G12" s="38" t="s">
        <v>9</v>
      </c>
      <c r="H12" s="38" t="s">
        <v>8</v>
      </c>
      <c r="I12" s="38" t="s">
        <v>9</v>
      </c>
      <c r="J12" s="38" t="s">
        <v>8</v>
      </c>
      <c r="K12" s="38" t="s">
        <v>9</v>
      </c>
    </row>
    <row r="13" spans="1:11" ht="31.5" x14ac:dyDescent="0.2">
      <c r="A13" s="23" t="s">
        <v>36</v>
      </c>
      <c r="B13" s="29"/>
      <c r="C13" s="24"/>
      <c r="D13" s="24"/>
      <c r="E13" s="39"/>
      <c r="F13" s="40"/>
      <c r="G13" s="41"/>
      <c r="H13" s="40"/>
      <c r="I13" s="41"/>
      <c r="J13" s="40"/>
      <c r="K13" s="41"/>
    </row>
    <row r="14" spans="1:11" ht="31.5" x14ac:dyDescent="0.2">
      <c r="A14" s="10" t="s">
        <v>94</v>
      </c>
      <c r="B14" s="3" t="s">
        <v>2</v>
      </c>
      <c r="C14" s="25">
        <v>11</v>
      </c>
      <c r="D14" s="25">
        <v>11</v>
      </c>
      <c r="E14" s="42">
        <v>11</v>
      </c>
      <c r="F14" s="42">
        <v>11</v>
      </c>
      <c r="G14" s="42">
        <v>11</v>
      </c>
      <c r="H14" s="42">
        <v>11</v>
      </c>
      <c r="I14" s="42">
        <v>11</v>
      </c>
      <c r="J14" s="42">
        <v>11</v>
      </c>
      <c r="K14" s="42">
        <v>11</v>
      </c>
    </row>
    <row r="15" spans="1:11" x14ac:dyDescent="0.2">
      <c r="A15" s="11" t="s">
        <v>41</v>
      </c>
      <c r="B15" s="3"/>
      <c r="C15" s="12"/>
      <c r="D15" s="12"/>
      <c r="E15" s="43"/>
      <c r="F15" s="43"/>
      <c r="G15" s="44"/>
      <c r="H15" s="43"/>
      <c r="I15" s="44"/>
      <c r="J15" s="43"/>
      <c r="K15" s="44"/>
    </row>
    <row r="16" spans="1:11" x14ac:dyDescent="0.2">
      <c r="A16" s="11" t="s">
        <v>38</v>
      </c>
      <c r="B16" s="3" t="s">
        <v>2</v>
      </c>
      <c r="C16" s="12">
        <v>1</v>
      </c>
      <c r="D16" s="12">
        <v>1</v>
      </c>
      <c r="E16" s="45">
        <v>1</v>
      </c>
      <c r="F16" s="45">
        <v>1</v>
      </c>
      <c r="G16" s="45">
        <v>1</v>
      </c>
      <c r="H16" s="45">
        <v>1</v>
      </c>
      <c r="I16" s="45">
        <v>1</v>
      </c>
      <c r="J16" s="45">
        <v>1</v>
      </c>
      <c r="K16" s="45">
        <v>1</v>
      </c>
    </row>
    <row r="17" spans="1:18" x14ac:dyDescent="0.2">
      <c r="A17" s="11" t="s">
        <v>39</v>
      </c>
      <c r="B17" s="3" t="s">
        <v>2</v>
      </c>
      <c r="C17" s="12">
        <v>1</v>
      </c>
      <c r="D17" s="12">
        <v>1</v>
      </c>
      <c r="E17" s="45">
        <v>1</v>
      </c>
      <c r="F17" s="45">
        <v>1</v>
      </c>
      <c r="G17" s="45">
        <v>1</v>
      </c>
      <c r="H17" s="45">
        <v>1</v>
      </c>
      <c r="I17" s="45">
        <v>1</v>
      </c>
      <c r="J17" s="45">
        <v>1</v>
      </c>
      <c r="K17" s="45">
        <v>1</v>
      </c>
    </row>
    <row r="18" spans="1:18" x14ac:dyDescent="0.2">
      <c r="A18" s="11" t="s">
        <v>40</v>
      </c>
      <c r="B18" s="3" t="s">
        <v>2</v>
      </c>
      <c r="C18" s="12">
        <v>9</v>
      </c>
      <c r="D18" s="12">
        <v>9</v>
      </c>
      <c r="E18" s="45">
        <v>9</v>
      </c>
      <c r="F18" s="45">
        <v>9</v>
      </c>
      <c r="G18" s="45">
        <v>9</v>
      </c>
      <c r="H18" s="45">
        <v>9</v>
      </c>
      <c r="I18" s="45">
        <v>9</v>
      </c>
      <c r="J18" s="45">
        <v>9</v>
      </c>
      <c r="K18" s="45">
        <v>9</v>
      </c>
    </row>
    <row r="19" spans="1:18" ht="47.25" x14ac:dyDescent="0.2">
      <c r="A19" s="10" t="s">
        <v>69</v>
      </c>
      <c r="B19" s="3" t="s">
        <v>2</v>
      </c>
      <c r="C19" s="12">
        <v>11</v>
      </c>
      <c r="D19" s="12">
        <v>11</v>
      </c>
      <c r="E19" s="45">
        <v>11</v>
      </c>
      <c r="F19" s="45">
        <v>11</v>
      </c>
      <c r="G19" s="45">
        <v>11</v>
      </c>
      <c r="H19" s="45">
        <v>11</v>
      </c>
      <c r="I19" s="45">
        <v>11</v>
      </c>
      <c r="J19" s="45">
        <v>11</v>
      </c>
      <c r="K19" s="45">
        <v>11</v>
      </c>
    </row>
    <row r="20" spans="1:18" ht="47.25" x14ac:dyDescent="0.2">
      <c r="A20" s="10" t="s">
        <v>46</v>
      </c>
      <c r="B20" s="3" t="s">
        <v>2</v>
      </c>
      <c r="C20" s="12">
        <v>308</v>
      </c>
      <c r="D20" s="12">
        <v>333</v>
      </c>
      <c r="E20" s="44">
        <v>351</v>
      </c>
      <c r="F20" s="44">
        <v>351</v>
      </c>
      <c r="G20" s="44">
        <v>349</v>
      </c>
      <c r="H20" s="44">
        <v>351</v>
      </c>
      <c r="I20" s="44">
        <v>349</v>
      </c>
      <c r="J20" s="44">
        <v>351</v>
      </c>
      <c r="K20" s="44">
        <v>349</v>
      </c>
    </row>
    <row r="21" spans="1:18" x14ac:dyDescent="0.2">
      <c r="A21" s="11" t="s">
        <v>7</v>
      </c>
      <c r="B21" s="3"/>
      <c r="C21" s="12"/>
      <c r="D21" s="12"/>
      <c r="E21" s="44"/>
      <c r="F21" s="44"/>
      <c r="G21" s="44"/>
      <c r="H21" s="44"/>
      <c r="I21" s="44"/>
      <c r="J21" s="44"/>
      <c r="K21" s="44"/>
    </row>
    <row r="22" spans="1:18" ht="47.25" x14ac:dyDescent="0.2">
      <c r="A22" s="11" t="s">
        <v>15</v>
      </c>
      <c r="B22" s="3" t="s">
        <v>2</v>
      </c>
      <c r="C22" s="12">
        <v>52</v>
      </c>
      <c r="D22" s="13">
        <v>52</v>
      </c>
      <c r="E22" s="44">
        <v>52</v>
      </c>
      <c r="F22" s="44">
        <v>52</v>
      </c>
      <c r="G22" s="44">
        <v>52</v>
      </c>
      <c r="H22" s="44">
        <v>52</v>
      </c>
      <c r="I22" s="44">
        <v>52</v>
      </c>
      <c r="J22" s="44">
        <v>52</v>
      </c>
      <c r="K22" s="44">
        <v>52</v>
      </c>
    </row>
    <row r="23" spans="1:18" x14ac:dyDescent="0.2">
      <c r="A23" s="11" t="s">
        <v>7</v>
      </c>
      <c r="B23" s="3"/>
      <c r="C23" s="12"/>
      <c r="D23" s="13"/>
      <c r="E23" s="44"/>
      <c r="F23" s="44"/>
      <c r="G23" s="44"/>
      <c r="H23" s="44"/>
      <c r="I23" s="44"/>
      <c r="J23" s="44"/>
      <c r="K23" s="44"/>
    </row>
    <row r="24" spans="1:18" x14ac:dyDescent="0.2">
      <c r="A24" s="11" t="s">
        <v>11</v>
      </c>
      <c r="B24" s="3" t="s">
        <v>2</v>
      </c>
      <c r="C24" s="12"/>
      <c r="D24" s="13"/>
      <c r="E24" s="44"/>
      <c r="F24" s="44"/>
      <c r="G24" s="44"/>
      <c r="H24" s="44"/>
      <c r="I24" s="44"/>
      <c r="J24" s="44"/>
      <c r="K24" s="44"/>
    </row>
    <row r="25" spans="1:18" ht="31.5" x14ac:dyDescent="0.2">
      <c r="A25" s="11" t="s">
        <v>70</v>
      </c>
      <c r="B25" s="3" t="s">
        <v>2</v>
      </c>
      <c r="C25" s="12">
        <v>2</v>
      </c>
      <c r="D25" s="13">
        <v>2</v>
      </c>
      <c r="E25" s="44">
        <v>2</v>
      </c>
      <c r="F25" s="44">
        <v>1</v>
      </c>
      <c r="G25" s="44">
        <v>1</v>
      </c>
      <c r="H25" s="44">
        <v>1</v>
      </c>
      <c r="I25" s="44">
        <v>1</v>
      </c>
      <c r="J25" s="44">
        <v>1</v>
      </c>
      <c r="K25" s="44">
        <v>1</v>
      </c>
    </row>
    <row r="26" spans="1:18" ht="31.5" x14ac:dyDescent="0.2">
      <c r="A26" s="2" t="s">
        <v>93</v>
      </c>
      <c r="B26" s="3"/>
      <c r="C26" s="20"/>
      <c r="D26" s="4"/>
      <c r="E26" s="41"/>
      <c r="F26" s="41"/>
      <c r="G26" s="41"/>
      <c r="H26" s="41"/>
      <c r="I26" s="41"/>
      <c r="J26" s="41"/>
      <c r="K26" s="41"/>
    </row>
    <row r="27" spans="1:18" x14ac:dyDescent="0.2">
      <c r="A27" s="5" t="s">
        <v>3</v>
      </c>
      <c r="B27" s="3" t="s">
        <v>5</v>
      </c>
      <c r="C27" s="4">
        <v>584.19500000000005</v>
      </c>
      <c r="D27" s="4">
        <v>642.80399999999997</v>
      </c>
      <c r="E27" s="41">
        <v>699.34699999999998</v>
      </c>
      <c r="F27" s="41">
        <f>F29+F49</f>
        <v>594.11500000000001</v>
      </c>
      <c r="G27" s="41">
        <f t="shared" ref="G27:K27" si="0">G29+G49</f>
        <v>594.11500000000001</v>
      </c>
      <c r="H27" s="41">
        <f t="shared" si="0"/>
        <v>541.25199999999995</v>
      </c>
      <c r="I27" s="41">
        <f t="shared" si="0"/>
        <v>541.25199999999995</v>
      </c>
      <c r="J27" s="41">
        <f t="shared" si="0"/>
        <v>540.34900000000005</v>
      </c>
      <c r="K27" s="41">
        <f t="shared" si="0"/>
        <v>540.34900000000005</v>
      </c>
      <c r="M27" s="9"/>
    </row>
    <row r="28" spans="1:18" x14ac:dyDescent="0.2">
      <c r="A28" s="5" t="s">
        <v>7</v>
      </c>
      <c r="B28" s="3"/>
      <c r="C28" s="4"/>
      <c r="D28" s="4"/>
      <c r="E28" s="41"/>
      <c r="F28" s="41"/>
      <c r="G28" s="41"/>
      <c r="H28" s="41"/>
      <c r="I28" s="41"/>
      <c r="J28" s="41"/>
      <c r="K28" s="41"/>
    </row>
    <row r="29" spans="1:18" x14ac:dyDescent="0.2">
      <c r="A29" s="5" t="s">
        <v>54</v>
      </c>
      <c r="B29" s="3" t="s">
        <v>5</v>
      </c>
      <c r="C29" s="4">
        <v>119.652</v>
      </c>
      <c r="D29" s="4">
        <v>152.69999999999999</v>
      </c>
      <c r="E29" s="46">
        <v>174.93700000000001</v>
      </c>
      <c r="F29" s="41">
        <v>185.07599999999999</v>
      </c>
      <c r="G29" s="41">
        <v>185.07599999999999</v>
      </c>
      <c r="H29" s="41">
        <v>193.09800000000001</v>
      </c>
      <c r="I29" s="41">
        <v>193.09800000000001</v>
      </c>
      <c r="J29" s="41">
        <v>204.4</v>
      </c>
      <c r="K29" s="41">
        <v>204.4</v>
      </c>
      <c r="M29" s="9"/>
      <c r="N29" s="9"/>
      <c r="O29" s="9"/>
      <c r="P29" s="9"/>
      <c r="Q29" s="9"/>
      <c r="R29" s="9"/>
    </row>
    <row r="30" spans="1:18" x14ac:dyDescent="0.2">
      <c r="A30" s="5" t="s">
        <v>42</v>
      </c>
      <c r="B30" s="3" t="s">
        <v>5</v>
      </c>
      <c r="C30" s="4">
        <v>96.944999999999993</v>
      </c>
      <c r="D30" s="20">
        <v>129.20400000000001</v>
      </c>
      <c r="E30" s="46">
        <v>149.327</v>
      </c>
      <c r="F30" s="41">
        <v>160.50299999999999</v>
      </c>
      <c r="G30" s="41">
        <v>160.50299999999999</v>
      </c>
      <c r="H30" s="41">
        <v>170.1</v>
      </c>
      <c r="I30" s="41">
        <v>170.1</v>
      </c>
      <c r="J30" s="41">
        <v>179.16</v>
      </c>
      <c r="K30" s="41">
        <v>179.16</v>
      </c>
    </row>
    <row r="31" spans="1:18" x14ac:dyDescent="0.2">
      <c r="A31" s="5" t="s">
        <v>7</v>
      </c>
      <c r="B31" s="3"/>
      <c r="C31" s="4"/>
      <c r="D31" s="20"/>
      <c r="E31" s="46"/>
      <c r="F31" s="41"/>
      <c r="G31" s="41"/>
      <c r="H31" s="41"/>
      <c r="I31" s="41"/>
      <c r="J31" s="41"/>
      <c r="K31" s="41"/>
    </row>
    <row r="32" spans="1:18" x14ac:dyDescent="0.2">
      <c r="A32" s="5" t="s">
        <v>57</v>
      </c>
      <c r="B32" s="3" t="s">
        <v>5</v>
      </c>
      <c r="C32" s="4">
        <v>96.944999999999993</v>
      </c>
      <c r="D32" s="20">
        <v>129.20400000000001</v>
      </c>
      <c r="E32" s="46">
        <v>149.327</v>
      </c>
      <c r="F32" s="41">
        <v>160.50299999999999</v>
      </c>
      <c r="G32" s="41">
        <v>160.50299999999999</v>
      </c>
      <c r="H32" s="41">
        <v>170.1</v>
      </c>
      <c r="I32" s="41">
        <v>170.1</v>
      </c>
      <c r="J32" s="41">
        <v>179.16</v>
      </c>
      <c r="K32" s="41">
        <v>179.16</v>
      </c>
    </row>
    <row r="33" spans="1:11" ht="47.25" x14ac:dyDescent="0.2">
      <c r="A33" s="5" t="s">
        <v>108</v>
      </c>
      <c r="B33" s="3" t="s">
        <v>5</v>
      </c>
      <c r="C33" s="4">
        <v>6.8159999999999998</v>
      </c>
      <c r="D33" s="20">
        <v>7.2279999999999998</v>
      </c>
      <c r="E33" s="46">
        <v>7.9930000000000003</v>
      </c>
      <c r="F33" s="41">
        <v>8.1660000000000004</v>
      </c>
      <c r="G33" s="41">
        <v>8.1660000000000004</v>
      </c>
      <c r="H33" s="41">
        <v>7.9039999999999999</v>
      </c>
      <c r="I33" s="41">
        <v>7.9039999999999999</v>
      </c>
      <c r="J33" s="41">
        <v>10.099</v>
      </c>
      <c r="K33" s="41">
        <v>10.099</v>
      </c>
    </row>
    <row r="34" spans="1:11" x14ac:dyDescent="0.2">
      <c r="A34" s="5" t="s">
        <v>7</v>
      </c>
      <c r="B34" s="3"/>
      <c r="C34" s="4"/>
      <c r="D34" s="4"/>
      <c r="E34" s="46"/>
      <c r="F34" s="41"/>
      <c r="G34" s="41"/>
      <c r="H34" s="41"/>
      <c r="I34" s="41"/>
      <c r="J34" s="41"/>
      <c r="K34" s="41"/>
    </row>
    <row r="35" spans="1:11" ht="47.25" x14ac:dyDescent="0.2">
      <c r="A35" s="5" t="s">
        <v>109</v>
      </c>
      <c r="B35" s="3" t="s">
        <v>5</v>
      </c>
      <c r="C35" s="4">
        <v>6.8159999999999998</v>
      </c>
      <c r="D35" s="4">
        <v>7.2279999999999998</v>
      </c>
      <c r="E35" s="46">
        <v>7.9930000000000003</v>
      </c>
      <c r="F35" s="41">
        <v>8.1660000000000004</v>
      </c>
      <c r="G35" s="41">
        <v>8.1660000000000004</v>
      </c>
      <c r="H35" s="41">
        <v>7.9039999999999999</v>
      </c>
      <c r="I35" s="41">
        <v>7.9039999999999999</v>
      </c>
      <c r="J35" s="41">
        <v>10.099</v>
      </c>
      <c r="K35" s="41">
        <v>10.099</v>
      </c>
    </row>
    <row r="36" spans="1:11" x14ac:dyDescent="0.2">
      <c r="A36" s="5" t="s">
        <v>30</v>
      </c>
      <c r="B36" s="3" t="s">
        <v>5</v>
      </c>
      <c r="C36" s="4">
        <v>8.6639999999999997</v>
      </c>
      <c r="D36" s="4">
        <v>6.556</v>
      </c>
      <c r="E36" s="46">
        <v>9.391</v>
      </c>
      <c r="F36" s="41">
        <v>9.5299999999999994</v>
      </c>
      <c r="G36" s="41">
        <v>9.5299999999999994</v>
      </c>
      <c r="H36" s="41">
        <v>9.6639999999999997</v>
      </c>
      <c r="I36" s="41">
        <v>9.6639999999999997</v>
      </c>
      <c r="J36" s="41">
        <v>9.7899999999999991</v>
      </c>
      <c r="K36" s="41">
        <v>9.7899999999999991</v>
      </c>
    </row>
    <row r="37" spans="1:11" x14ac:dyDescent="0.2">
      <c r="A37" s="5" t="s">
        <v>74</v>
      </c>
      <c r="B37" s="3" t="s">
        <v>5</v>
      </c>
      <c r="C37" s="4">
        <v>2.2160000000000002</v>
      </c>
      <c r="D37" s="4">
        <v>1.468</v>
      </c>
      <c r="E37" s="41">
        <v>1.8779999999999999</v>
      </c>
      <c r="F37" s="41">
        <v>1.895</v>
      </c>
      <c r="G37" s="41">
        <v>1.895</v>
      </c>
      <c r="H37" s="41">
        <v>1.9059999999999999</v>
      </c>
      <c r="I37" s="41">
        <v>1.9059999999999999</v>
      </c>
      <c r="J37" s="41">
        <v>1.925</v>
      </c>
      <c r="K37" s="41">
        <v>1.925</v>
      </c>
    </row>
    <row r="38" spans="1:11" ht="47.25" x14ac:dyDescent="0.2">
      <c r="A38" s="5" t="s">
        <v>83</v>
      </c>
      <c r="B38" s="3" t="s">
        <v>5</v>
      </c>
      <c r="C38" s="4">
        <v>0</v>
      </c>
      <c r="D38" s="4">
        <v>0</v>
      </c>
      <c r="E38" s="41">
        <v>0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</row>
    <row r="39" spans="1:11" x14ac:dyDescent="0.2">
      <c r="A39" s="5" t="s">
        <v>7</v>
      </c>
      <c r="B39" s="3"/>
      <c r="C39" s="4"/>
      <c r="D39" s="4"/>
      <c r="E39" s="46"/>
      <c r="F39" s="41"/>
      <c r="G39" s="41"/>
      <c r="H39" s="41"/>
      <c r="I39" s="41"/>
      <c r="J39" s="41"/>
      <c r="K39" s="41"/>
    </row>
    <row r="40" spans="1:11" ht="47.25" x14ac:dyDescent="0.2">
      <c r="A40" s="5" t="s">
        <v>72</v>
      </c>
      <c r="B40" s="3" t="s">
        <v>5</v>
      </c>
      <c r="C40" s="4">
        <v>0</v>
      </c>
      <c r="D40" s="4">
        <v>0</v>
      </c>
      <c r="E40" s="47">
        <v>0</v>
      </c>
      <c r="F40" s="41"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</row>
    <row r="41" spans="1:11" ht="31.5" x14ac:dyDescent="0.2">
      <c r="A41" s="5" t="s">
        <v>71</v>
      </c>
      <c r="B41" s="3" t="s">
        <v>5</v>
      </c>
      <c r="C41" s="4">
        <v>0</v>
      </c>
      <c r="D41" s="4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</row>
    <row r="42" spans="1:11" ht="63" x14ac:dyDescent="0.2">
      <c r="A42" s="5" t="s">
        <v>76</v>
      </c>
      <c r="B42" s="3" t="s">
        <v>5</v>
      </c>
      <c r="C42" s="4">
        <v>1.702</v>
      </c>
      <c r="D42" s="4">
        <v>1.544</v>
      </c>
      <c r="E42" s="46">
        <v>1.35</v>
      </c>
      <c r="F42" s="41">
        <v>1.45</v>
      </c>
      <c r="G42" s="41">
        <v>1.45</v>
      </c>
      <c r="H42" s="41">
        <v>1.45</v>
      </c>
      <c r="I42" s="41">
        <v>1.45</v>
      </c>
      <c r="J42" s="41">
        <v>1.45</v>
      </c>
      <c r="K42" s="41">
        <v>1.45</v>
      </c>
    </row>
    <row r="43" spans="1:11" ht="31.5" x14ac:dyDescent="0.2">
      <c r="A43" s="5" t="s">
        <v>73</v>
      </c>
      <c r="B43" s="3" t="s">
        <v>5</v>
      </c>
      <c r="C43" s="4">
        <v>5.8000000000000003E-2</v>
      </c>
      <c r="D43" s="4">
        <v>3.1E-2</v>
      </c>
      <c r="E43" s="46">
        <v>5.0000000000000001E-3</v>
      </c>
      <c r="F43" s="46">
        <v>0.02</v>
      </c>
      <c r="G43" s="46">
        <v>0.02</v>
      </c>
      <c r="H43" s="46">
        <v>0.02</v>
      </c>
      <c r="I43" s="46">
        <v>0.02</v>
      </c>
      <c r="J43" s="46">
        <v>0.02</v>
      </c>
      <c r="K43" s="46">
        <v>0.02</v>
      </c>
    </row>
    <row r="44" spans="1:11" ht="47.25" x14ac:dyDescent="0.2">
      <c r="A44" s="5" t="s">
        <v>75</v>
      </c>
      <c r="B44" s="3" t="s">
        <v>5</v>
      </c>
      <c r="C44" s="4">
        <v>1.008</v>
      </c>
      <c r="D44" s="4">
        <v>3.4</v>
      </c>
      <c r="E44" s="46">
        <v>2.5609999999999999</v>
      </c>
      <c r="F44" s="41">
        <v>1.383</v>
      </c>
      <c r="G44" s="41">
        <v>1.383</v>
      </c>
      <c r="H44" s="41">
        <v>0</v>
      </c>
      <c r="I44" s="41">
        <v>0</v>
      </c>
      <c r="J44" s="41">
        <v>0</v>
      </c>
      <c r="K44" s="41">
        <v>0</v>
      </c>
    </row>
    <row r="45" spans="1:11" ht="31.5" x14ac:dyDescent="0.2">
      <c r="A45" s="5" t="s">
        <v>47</v>
      </c>
      <c r="B45" s="3" t="s">
        <v>5</v>
      </c>
      <c r="C45" s="4">
        <v>0.999</v>
      </c>
      <c r="D45" s="4">
        <v>1.2310000000000001</v>
      </c>
      <c r="E45" s="41">
        <v>0.255</v>
      </c>
      <c r="F45" s="41">
        <v>0.40500000000000003</v>
      </c>
      <c r="G45" s="41">
        <v>0.40500000000000003</v>
      </c>
      <c r="H45" s="41">
        <v>0.40500000000000003</v>
      </c>
      <c r="I45" s="41">
        <v>0.40500000000000003</v>
      </c>
      <c r="J45" s="41">
        <v>0.40500000000000003</v>
      </c>
      <c r="K45" s="41">
        <v>0.40500000000000003</v>
      </c>
    </row>
    <row r="46" spans="1:11" ht="20.25" customHeight="1" x14ac:dyDescent="0.2">
      <c r="A46" s="5" t="s">
        <v>7</v>
      </c>
      <c r="B46" s="3"/>
      <c r="C46" s="4"/>
      <c r="D46" s="4"/>
      <c r="E46" s="46"/>
      <c r="F46" s="41"/>
      <c r="G46" s="41"/>
      <c r="H46" s="41"/>
      <c r="I46" s="41"/>
      <c r="J46" s="41"/>
      <c r="K46" s="41"/>
    </row>
    <row r="47" spans="1:11" ht="51" customHeight="1" x14ac:dyDescent="0.2">
      <c r="A47" s="5" t="s">
        <v>58</v>
      </c>
      <c r="B47" s="3" t="s">
        <v>5</v>
      </c>
      <c r="C47" s="4">
        <v>0.999</v>
      </c>
      <c r="D47" s="4">
        <v>0.67900000000000005</v>
      </c>
      <c r="E47" s="41">
        <v>0.255</v>
      </c>
      <c r="F47" s="41">
        <v>0.40500000000000003</v>
      </c>
      <c r="G47" s="41">
        <v>0.40500000000000003</v>
      </c>
      <c r="H47" s="41">
        <v>0.40500000000000003</v>
      </c>
      <c r="I47" s="41">
        <v>0.40500000000000003</v>
      </c>
      <c r="J47" s="41">
        <v>0.40500000000000003</v>
      </c>
      <c r="K47" s="41">
        <v>0.40500000000000003</v>
      </c>
    </row>
    <row r="48" spans="1:11" ht="33" customHeight="1" x14ac:dyDescent="0.2">
      <c r="A48" s="5" t="s">
        <v>52</v>
      </c>
      <c r="B48" s="3" t="s">
        <v>5</v>
      </c>
      <c r="C48" s="4">
        <v>1.296</v>
      </c>
      <c r="D48" s="4">
        <v>2.0379999999999998</v>
      </c>
      <c r="E48" s="57">
        <v>2.177</v>
      </c>
      <c r="F48" s="41">
        <v>1.724</v>
      </c>
      <c r="G48" s="41">
        <v>1.724</v>
      </c>
      <c r="H48" s="41">
        <v>1.649</v>
      </c>
      <c r="I48" s="41">
        <v>1.649</v>
      </c>
      <c r="J48" s="41">
        <v>1.5509999999999999</v>
      </c>
      <c r="K48" s="41">
        <v>1.5509999999999999</v>
      </c>
    </row>
    <row r="49" spans="1:11" ht="22.5" customHeight="1" x14ac:dyDescent="0.2">
      <c r="A49" s="5" t="s">
        <v>49</v>
      </c>
      <c r="B49" s="3" t="s">
        <v>5</v>
      </c>
      <c r="C49" s="4">
        <v>464.54300000000001</v>
      </c>
      <c r="D49" s="4">
        <v>490.10500000000002</v>
      </c>
      <c r="E49" s="41">
        <v>524.41</v>
      </c>
      <c r="F49" s="41">
        <v>409.03899999999999</v>
      </c>
      <c r="G49" s="41">
        <v>409.03899999999999</v>
      </c>
      <c r="H49" s="41">
        <v>348.154</v>
      </c>
      <c r="I49" s="41">
        <v>348.154</v>
      </c>
      <c r="J49" s="41">
        <v>335.94900000000001</v>
      </c>
      <c r="K49" s="41">
        <v>335.94900000000001</v>
      </c>
    </row>
    <row r="50" spans="1:11" x14ac:dyDescent="0.2">
      <c r="A50" s="5" t="s">
        <v>10</v>
      </c>
      <c r="B50" s="3"/>
      <c r="C50" s="4"/>
      <c r="D50" s="4"/>
      <c r="E50" s="46"/>
      <c r="F50" s="41"/>
      <c r="G50" s="41"/>
      <c r="H50" s="41"/>
      <c r="I50" s="41"/>
      <c r="J50" s="41"/>
      <c r="K50" s="41"/>
    </row>
    <row r="51" spans="1:11" ht="34.5" customHeight="1" x14ac:dyDescent="0.2">
      <c r="A51" s="5" t="s">
        <v>77</v>
      </c>
      <c r="B51" s="3" t="s">
        <v>5</v>
      </c>
      <c r="C51" s="4">
        <v>117.58499999999999</v>
      </c>
      <c r="D51" s="4">
        <v>118.136</v>
      </c>
      <c r="E51" s="46">
        <v>128.398</v>
      </c>
      <c r="F51" s="41">
        <v>125.06100000000001</v>
      </c>
      <c r="G51" s="41">
        <v>125.06100000000001</v>
      </c>
      <c r="H51" s="41">
        <v>74.281000000000006</v>
      </c>
      <c r="I51" s="41">
        <v>74.281000000000006</v>
      </c>
      <c r="J51" s="41">
        <v>61.890999999999998</v>
      </c>
      <c r="K51" s="41">
        <v>61.890999999999998</v>
      </c>
    </row>
    <row r="52" spans="1:11" ht="47.25" x14ac:dyDescent="0.2">
      <c r="A52" s="5" t="s">
        <v>101</v>
      </c>
      <c r="B52" s="3" t="s">
        <v>5</v>
      </c>
      <c r="C52" s="4">
        <v>90.201999999999998</v>
      </c>
      <c r="D52" s="4">
        <v>95.581999999999994</v>
      </c>
      <c r="E52" s="41">
        <v>82.308000000000007</v>
      </c>
      <c r="F52" s="41">
        <v>125.06100000000001</v>
      </c>
      <c r="G52" s="41">
        <v>125.06100000000001</v>
      </c>
      <c r="H52" s="41">
        <v>74.281000000000006</v>
      </c>
      <c r="I52" s="41">
        <v>74.281000000000006</v>
      </c>
      <c r="J52" s="41">
        <v>61.890999999999998</v>
      </c>
      <c r="K52" s="41">
        <v>61.890999999999998</v>
      </c>
    </row>
    <row r="53" spans="1:11" ht="31.5" x14ac:dyDescent="0.2">
      <c r="A53" s="5" t="s">
        <v>116</v>
      </c>
      <c r="B53" s="3" t="s">
        <v>5</v>
      </c>
      <c r="C53" s="4">
        <v>93.412999999999997</v>
      </c>
      <c r="D53" s="4">
        <v>104.646</v>
      </c>
      <c r="E53" s="41">
        <v>94.55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</row>
    <row r="54" spans="1:11" ht="31.5" x14ac:dyDescent="0.2">
      <c r="A54" s="5" t="s">
        <v>102</v>
      </c>
      <c r="B54" s="3" t="s">
        <v>5</v>
      </c>
      <c r="C54" s="4">
        <v>230.523</v>
      </c>
      <c r="D54" s="4">
        <v>247.58</v>
      </c>
      <c r="E54" s="41">
        <v>269.99400000000003</v>
      </c>
      <c r="F54" s="41">
        <v>278.48500000000001</v>
      </c>
      <c r="G54" s="41">
        <v>278.48500000000001</v>
      </c>
      <c r="H54" s="41">
        <v>273.87299999999999</v>
      </c>
      <c r="I54" s="41">
        <v>273.87299999999999</v>
      </c>
      <c r="J54" s="41">
        <v>274.05799999999999</v>
      </c>
      <c r="K54" s="41">
        <v>274.05799999999999</v>
      </c>
    </row>
    <row r="55" spans="1:11" x14ac:dyDescent="0.2">
      <c r="A55" s="5" t="s">
        <v>78</v>
      </c>
      <c r="B55" s="3" t="s">
        <v>5</v>
      </c>
      <c r="C55" s="4">
        <v>23.25</v>
      </c>
      <c r="D55" s="4">
        <v>21.431000000000001</v>
      </c>
      <c r="E55" s="46">
        <v>31.533000000000001</v>
      </c>
      <c r="F55" s="41">
        <v>5.492</v>
      </c>
      <c r="G55" s="41">
        <v>5.492</v>
      </c>
      <c r="H55" s="41">
        <v>0</v>
      </c>
      <c r="I55" s="41">
        <v>0</v>
      </c>
      <c r="J55" s="41">
        <v>0</v>
      </c>
      <c r="K55" s="41">
        <v>0</v>
      </c>
    </row>
    <row r="56" spans="1:11" ht="43.5" customHeight="1" x14ac:dyDescent="0.2">
      <c r="A56" s="5" t="s">
        <v>114</v>
      </c>
      <c r="B56" s="3" t="s">
        <v>5</v>
      </c>
      <c r="C56" s="4"/>
      <c r="D56" s="4"/>
      <c r="E56" s="46"/>
      <c r="F56" s="41"/>
      <c r="G56" s="41"/>
      <c r="H56" s="41"/>
      <c r="I56" s="41"/>
      <c r="J56" s="41"/>
      <c r="K56" s="41"/>
    </row>
    <row r="57" spans="1:11" ht="126" x14ac:dyDescent="0.2">
      <c r="A57" s="5" t="s">
        <v>79</v>
      </c>
      <c r="B57" s="3" t="s">
        <v>5</v>
      </c>
      <c r="C57" s="4">
        <v>0</v>
      </c>
      <c r="D57" s="4">
        <v>0</v>
      </c>
      <c r="E57" s="48" t="s">
        <v>118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  <c r="K57" s="41">
        <v>0</v>
      </c>
    </row>
    <row r="58" spans="1:11" ht="63" x14ac:dyDescent="0.2">
      <c r="A58" s="5" t="s">
        <v>53</v>
      </c>
      <c r="B58" s="3" t="s">
        <v>5</v>
      </c>
      <c r="C58" s="4">
        <v>-0.22700000000000001</v>
      </c>
      <c r="D58" s="4">
        <v>-1.6890000000000001</v>
      </c>
      <c r="E58" s="46">
        <v>-6.5000000000000002E-2</v>
      </c>
      <c r="F58" s="41">
        <v>0</v>
      </c>
      <c r="G58" s="41">
        <v>0</v>
      </c>
      <c r="H58" s="41">
        <v>0</v>
      </c>
      <c r="I58" s="41">
        <v>0</v>
      </c>
      <c r="J58" s="41">
        <v>0</v>
      </c>
      <c r="K58" s="41">
        <v>0</v>
      </c>
    </row>
    <row r="59" spans="1:11" x14ac:dyDescent="0.2">
      <c r="A59" s="5" t="s">
        <v>4</v>
      </c>
      <c r="B59" s="3" t="s">
        <v>5</v>
      </c>
      <c r="C59" s="4">
        <v>580.47900000000004</v>
      </c>
      <c r="D59" s="4">
        <v>640.43799999999999</v>
      </c>
      <c r="E59" s="41">
        <v>704.77</v>
      </c>
      <c r="F59" s="41">
        <f t="shared" ref="F59:K59" si="1">F60+F61</f>
        <v>594.11500000000012</v>
      </c>
      <c r="G59" s="41">
        <f t="shared" si="1"/>
        <v>594.11500000000012</v>
      </c>
      <c r="H59" s="41">
        <f>H60+H61</f>
        <v>541.25199999999995</v>
      </c>
      <c r="I59" s="41">
        <f t="shared" si="1"/>
        <v>541.25199999999995</v>
      </c>
      <c r="J59" s="41">
        <f t="shared" si="1"/>
        <v>540.34899999999993</v>
      </c>
      <c r="K59" s="41">
        <f t="shared" si="1"/>
        <v>540.34899999999993</v>
      </c>
    </row>
    <row r="60" spans="1:11" ht="31.5" x14ac:dyDescent="0.2">
      <c r="A60" s="5" t="s">
        <v>111</v>
      </c>
      <c r="B60" s="3" t="s">
        <v>5</v>
      </c>
      <c r="C60" s="4">
        <v>0</v>
      </c>
      <c r="D60" s="4">
        <v>0</v>
      </c>
      <c r="E60" s="41">
        <v>0</v>
      </c>
      <c r="F60" s="41">
        <v>0</v>
      </c>
      <c r="G60" s="41">
        <v>0</v>
      </c>
      <c r="H60" s="41">
        <v>7</v>
      </c>
      <c r="I60" s="41">
        <v>7</v>
      </c>
      <c r="J60" s="41">
        <v>13.8</v>
      </c>
      <c r="K60" s="41">
        <v>13.8</v>
      </c>
    </row>
    <row r="61" spans="1:11" ht="31.5" x14ac:dyDescent="0.2">
      <c r="A61" s="5" t="s">
        <v>112</v>
      </c>
      <c r="B61" s="3" t="s">
        <v>5</v>
      </c>
      <c r="C61" s="4">
        <v>580.47900000000004</v>
      </c>
      <c r="D61" s="4">
        <v>580.47900000000004</v>
      </c>
      <c r="E61" s="41">
        <v>704.77</v>
      </c>
      <c r="F61" s="41">
        <f t="shared" ref="F61:K61" si="2">F63+F67+F68+F70+F71+F72+F73+F74+F75+F69</f>
        <v>594.11500000000012</v>
      </c>
      <c r="G61" s="41">
        <f t="shared" si="2"/>
        <v>594.11500000000012</v>
      </c>
      <c r="H61" s="41">
        <f t="shared" si="2"/>
        <v>534.25199999999995</v>
      </c>
      <c r="I61" s="41">
        <f t="shared" si="2"/>
        <v>534.25199999999995</v>
      </c>
      <c r="J61" s="41">
        <f t="shared" si="2"/>
        <v>526.54899999999998</v>
      </c>
      <c r="K61" s="41">
        <f t="shared" si="2"/>
        <v>526.54899999999998</v>
      </c>
    </row>
    <row r="62" spans="1:11" x14ac:dyDescent="0.2">
      <c r="A62" s="5" t="s">
        <v>7</v>
      </c>
      <c r="B62" s="6"/>
      <c r="C62" s="4"/>
      <c r="D62" s="4"/>
      <c r="E62" s="41"/>
      <c r="F62" s="41"/>
      <c r="G62" s="41"/>
      <c r="H62" s="41"/>
      <c r="I62" s="41"/>
      <c r="J62" s="41"/>
      <c r="K62" s="41"/>
    </row>
    <row r="63" spans="1:11" x14ac:dyDescent="0.2">
      <c r="A63" s="5" t="s">
        <v>43</v>
      </c>
      <c r="B63" s="3" t="s">
        <v>5</v>
      </c>
      <c r="C63" s="4">
        <v>49.825000000000003</v>
      </c>
      <c r="D63" s="4">
        <v>57.637</v>
      </c>
      <c r="E63" s="41">
        <v>67.793000000000006</v>
      </c>
      <c r="F63" s="41">
        <v>69.247</v>
      </c>
      <c r="G63" s="41">
        <v>69.247</v>
      </c>
      <c r="H63" s="41">
        <v>62.838999999999999</v>
      </c>
      <c r="I63" s="41">
        <v>62.838999999999999</v>
      </c>
      <c r="J63" s="41">
        <v>55.901000000000003</v>
      </c>
      <c r="K63" s="41">
        <v>55.901000000000003</v>
      </c>
    </row>
    <row r="64" spans="1:11" x14ac:dyDescent="0.2">
      <c r="A64" s="5" t="s">
        <v>7</v>
      </c>
      <c r="B64" s="3"/>
      <c r="C64" s="4"/>
      <c r="D64" s="4"/>
      <c r="E64" s="41"/>
      <c r="F64" s="41"/>
      <c r="G64" s="41"/>
      <c r="H64" s="41"/>
      <c r="I64" s="41"/>
      <c r="J64" s="41"/>
      <c r="K64" s="41"/>
    </row>
    <row r="65" spans="1:12" ht="94.5" x14ac:dyDescent="0.2">
      <c r="A65" s="5" t="s">
        <v>117</v>
      </c>
      <c r="B65" s="3" t="s">
        <v>5</v>
      </c>
      <c r="C65" s="4">
        <v>13.852</v>
      </c>
      <c r="D65" s="4">
        <v>13.852</v>
      </c>
      <c r="E65" s="41">
        <v>19.821000000000002</v>
      </c>
      <c r="F65" s="41">
        <v>18.463000000000001</v>
      </c>
      <c r="G65" s="41">
        <v>18.463000000000001</v>
      </c>
      <c r="H65" s="41">
        <v>17.297999999999998</v>
      </c>
      <c r="I65" s="41">
        <v>17.297999999999998</v>
      </c>
      <c r="J65" s="41">
        <v>16.741</v>
      </c>
      <c r="K65" s="41">
        <v>16.741</v>
      </c>
    </row>
    <row r="66" spans="1:12" ht="31.5" x14ac:dyDescent="0.2">
      <c r="A66" s="5" t="s">
        <v>80</v>
      </c>
      <c r="B66" s="3" t="s">
        <v>5</v>
      </c>
      <c r="C66" s="4">
        <v>0</v>
      </c>
      <c r="D66" s="4">
        <v>1</v>
      </c>
      <c r="E66" s="41">
        <v>1</v>
      </c>
      <c r="F66" s="41">
        <v>0</v>
      </c>
      <c r="G66" s="41">
        <v>0</v>
      </c>
      <c r="H66" s="41">
        <v>0</v>
      </c>
      <c r="I66" s="41">
        <v>0</v>
      </c>
      <c r="J66" s="41">
        <v>0</v>
      </c>
      <c r="K66" s="41">
        <v>0</v>
      </c>
    </row>
    <row r="67" spans="1:12" x14ac:dyDescent="0.2">
      <c r="A67" s="5" t="s">
        <v>44</v>
      </c>
      <c r="B67" s="3" t="s">
        <v>5</v>
      </c>
      <c r="C67" s="4">
        <v>23.411000000000001</v>
      </c>
      <c r="D67" s="4">
        <v>20.943999999999999</v>
      </c>
      <c r="E67" s="41">
        <v>21.599</v>
      </c>
      <c r="F67" s="41">
        <v>16.687000000000001</v>
      </c>
      <c r="G67" s="41">
        <v>16.687000000000001</v>
      </c>
      <c r="H67" s="41">
        <v>13.675000000000001</v>
      </c>
      <c r="I67" s="41">
        <v>13.675000000000001</v>
      </c>
      <c r="J67" s="41">
        <v>14.67</v>
      </c>
      <c r="K67" s="41">
        <v>14.67</v>
      </c>
    </row>
    <row r="68" spans="1:12" x14ac:dyDescent="0.2">
      <c r="A68" s="5" t="s">
        <v>31</v>
      </c>
      <c r="B68" s="3" t="s">
        <v>5</v>
      </c>
      <c r="C68" s="4">
        <v>17.312999999999999</v>
      </c>
      <c r="D68" s="4">
        <v>19.957999999999998</v>
      </c>
      <c r="E68" s="41">
        <v>8.3800000000000008</v>
      </c>
      <c r="F68" s="41">
        <v>3.8180000000000001</v>
      </c>
      <c r="G68" s="41">
        <v>3.8180000000000001</v>
      </c>
      <c r="H68" s="41">
        <v>0.4</v>
      </c>
      <c r="I68" s="41">
        <v>0.4</v>
      </c>
      <c r="J68" s="41">
        <v>0.4</v>
      </c>
      <c r="K68" s="41">
        <v>0.4</v>
      </c>
    </row>
    <row r="69" spans="1:12" x14ac:dyDescent="0.2">
      <c r="A69" s="5" t="s">
        <v>127</v>
      </c>
      <c r="B69" s="3" t="s">
        <v>5</v>
      </c>
      <c r="C69" s="4">
        <v>0</v>
      </c>
      <c r="D69" s="4">
        <v>0.53900000000000003</v>
      </c>
      <c r="E69" s="41">
        <v>1.161</v>
      </c>
      <c r="F69" s="41">
        <v>0.83199999999999996</v>
      </c>
      <c r="G69" s="41">
        <v>0.83199999999999996</v>
      </c>
      <c r="H69" s="41">
        <v>0.79800000000000004</v>
      </c>
      <c r="I69" s="41">
        <v>0.79800000000000004</v>
      </c>
      <c r="J69" s="41">
        <v>0.80600000000000005</v>
      </c>
      <c r="K69" s="41">
        <v>0.80600000000000005</v>
      </c>
    </row>
    <row r="70" spans="1:12" x14ac:dyDescent="0.2">
      <c r="A70" s="5" t="s">
        <v>32</v>
      </c>
      <c r="B70" s="3" t="s">
        <v>5</v>
      </c>
      <c r="C70" s="4">
        <v>368.01600000000002</v>
      </c>
      <c r="D70" s="4">
        <v>406.178</v>
      </c>
      <c r="E70" s="41">
        <v>453.41300000000001</v>
      </c>
      <c r="F70" s="41">
        <v>386.88600000000002</v>
      </c>
      <c r="G70" s="41">
        <v>386.88600000000002</v>
      </c>
      <c r="H70" s="41">
        <v>361.14499999999998</v>
      </c>
      <c r="I70" s="41">
        <v>361.14499999999998</v>
      </c>
      <c r="J70" s="41">
        <v>360.87</v>
      </c>
      <c r="K70" s="41">
        <v>360.87</v>
      </c>
    </row>
    <row r="71" spans="1:12" s="28" customFormat="1" x14ac:dyDescent="0.2">
      <c r="A71" s="5" t="s">
        <v>103</v>
      </c>
      <c r="B71" s="3" t="s">
        <v>5</v>
      </c>
      <c r="C71" s="4">
        <v>83.004000000000005</v>
      </c>
      <c r="D71" s="4">
        <v>88.971999999999994</v>
      </c>
      <c r="E71" s="41">
        <v>102.339</v>
      </c>
      <c r="F71" s="41">
        <v>73.018000000000001</v>
      </c>
      <c r="G71" s="41">
        <v>73.018000000000001</v>
      </c>
      <c r="H71" s="41">
        <v>57.460999999999999</v>
      </c>
      <c r="I71" s="41">
        <v>57.460999999999999</v>
      </c>
      <c r="J71" s="41">
        <v>56.11</v>
      </c>
      <c r="K71" s="41">
        <v>56.11</v>
      </c>
      <c r="L71" s="60"/>
    </row>
    <row r="72" spans="1:12" x14ac:dyDescent="0.2">
      <c r="A72" s="5" t="s">
        <v>33</v>
      </c>
      <c r="B72" s="3" t="s">
        <v>5</v>
      </c>
      <c r="C72" s="4">
        <v>11.731999999999999</v>
      </c>
      <c r="D72" s="4">
        <v>15.007</v>
      </c>
      <c r="E72" s="41">
        <v>15.423</v>
      </c>
      <c r="F72" s="41">
        <v>14.321999999999999</v>
      </c>
      <c r="G72" s="41">
        <v>14.321999999999999</v>
      </c>
      <c r="H72" s="41">
        <v>14.37</v>
      </c>
      <c r="I72" s="41">
        <v>14.37</v>
      </c>
      <c r="J72" s="41">
        <v>14.4</v>
      </c>
      <c r="K72" s="41">
        <v>14.4</v>
      </c>
    </row>
    <row r="73" spans="1:12" ht="24.75" customHeight="1" x14ac:dyDescent="0.2">
      <c r="A73" s="5" t="s">
        <v>81</v>
      </c>
      <c r="B73" s="3" t="s">
        <v>5</v>
      </c>
      <c r="C73" s="4">
        <v>0.6</v>
      </c>
      <c r="D73" s="4">
        <v>0.6</v>
      </c>
      <c r="E73" s="41">
        <v>0.6</v>
      </c>
      <c r="F73" s="41">
        <v>0.6</v>
      </c>
      <c r="G73" s="41">
        <v>0.6</v>
      </c>
      <c r="H73" s="41">
        <v>0.6</v>
      </c>
      <c r="I73" s="41">
        <v>0.6</v>
      </c>
      <c r="J73" s="41">
        <v>0.42799999999999999</v>
      </c>
      <c r="K73" s="41">
        <v>0.42799999999999999</v>
      </c>
    </row>
    <row r="74" spans="1:12" ht="31.5" x14ac:dyDescent="0.2">
      <c r="A74" s="5" t="s">
        <v>82</v>
      </c>
      <c r="B74" s="3" t="s">
        <v>5</v>
      </c>
      <c r="C74" s="4">
        <v>0</v>
      </c>
      <c r="D74" s="4">
        <v>0</v>
      </c>
      <c r="E74" s="41">
        <v>0</v>
      </c>
      <c r="F74" s="41">
        <v>0</v>
      </c>
      <c r="G74" s="41">
        <v>0</v>
      </c>
      <c r="H74" s="41">
        <v>0</v>
      </c>
      <c r="I74" s="41">
        <v>0</v>
      </c>
      <c r="J74" s="41">
        <v>0</v>
      </c>
      <c r="K74" s="41">
        <v>0</v>
      </c>
    </row>
    <row r="75" spans="1:12" ht="47.25" x14ac:dyDescent="0.2">
      <c r="A75" s="5" t="s">
        <v>104</v>
      </c>
      <c r="B75" s="3" t="s">
        <v>5</v>
      </c>
      <c r="C75" s="4">
        <v>26.579000000000001</v>
      </c>
      <c r="D75" s="4">
        <v>29.603000000000002</v>
      </c>
      <c r="E75" s="41">
        <v>33.061999999999998</v>
      </c>
      <c r="F75" s="41">
        <v>28.704999999999998</v>
      </c>
      <c r="G75" s="41">
        <v>28.704999999999998</v>
      </c>
      <c r="H75" s="41">
        <v>22.963999999999999</v>
      </c>
      <c r="I75" s="41">
        <v>22.963999999999999</v>
      </c>
      <c r="J75" s="41">
        <v>22.963999999999999</v>
      </c>
      <c r="K75" s="41">
        <v>22.963999999999999</v>
      </c>
    </row>
    <row r="76" spans="1:12" ht="31.5" x14ac:dyDescent="0.2">
      <c r="A76" s="5" t="s">
        <v>29</v>
      </c>
      <c r="B76" s="3" t="s">
        <v>5</v>
      </c>
      <c r="C76" s="4">
        <v>3.7149999999999999</v>
      </c>
      <c r="D76" s="4">
        <v>2.3660000000000001</v>
      </c>
      <c r="E76" s="41">
        <v>-5.423</v>
      </c>
      <c r="F76" s="41">
        <f t="shared" ref="F76:K76" si="3">F27-F59</f>
        <v>0</v>
      </c>
      <c r="G76" s="41">
        <f t="shared" si="3"/>
        <v>0</v>
      </c>
      <c r="H76" s="41">
        <f t="shared" si="3"/>
        <v>0</v>
      </c>
      <c r="I76" s="41">
        <f t="shared" si="3"/>
        <v>0</v>
      </c>
      <c r="J76" s="41">
        <f t="shared" si="3"/>
        <v>0</v>
      </c>
      <c r="K76" s="41">
        <f t="shared" si="3"/>
        <v>0</v>
      </c>
    </row>
    <row r="77" spans="1:12" ht="31.5" x14ac:dyDescent="0.2">
      <c r="A77" s="2" t="s">
        <v>35</v>
      </c>
      <c r="B77" s="3"/>
      <c r="C77" s="4"/>
      <c r="D77" s="4"/>
      <c r="E77" s="41"/>
      <c r="F77" s="41"/>
      <c r="G77" s="41"/>
      <c r="H77" s="41"/>
      <c r="I77" s="41"/>
      <c r="J77" s="41"/>
      <c r="K77" s="41"/>
    </row>
    <row r="78" spans="1:12" x14ac:dyDescent="0.2">
      <c r="A78" s="5" t="s">
        <v>34</v>
      </c>
      <c r="B78" s="3"/>
      <c r="C78" s="4"/>
      <c r="D78" s="4"/>
      <c r="E78" s="41"/>
      <c r="F78" s="41"/>
      <c r="G78" s="41"/>
      <c r="H78" s="41"/>
      <c r="I78" s="41"/>
      <c r="J78" s="41"/>
      <c r="K78" s="41"/>
    </row>
    <row r="79" spans="1:12" ht="31.5" x14ac:dyDescent="0.2">
      <c r="A79" s="5" t="s">
        <v>115</v>
      </c>
      <c r="B79" s="3" t="s">
        <v>5</v>
      </c>
      <c r="C79" s="26">
        <v>0.45500000000000002</v>
      </c>
      <c r="D79" s="26">
        <v>0.55200000000000005</v>
      </c>
      <c r="E79" s="49">
        <v>0.2</v>
      </c>
      <c r="F79" s="49">
        <v>0.2</v>
      </c>
      <c r="G79" s="49">
        <v>0.2</v>
      </c>
      <c r="H79" s="49">
        <v>0.2</v>
      </c>
      <c r="I79" s="49">
        <v>0.2</v>
      </c>
      <c r="J79" s="49">
        <v>0.2</v>
      </c>
      <c r="K79" s="49">
        <v>0.2</v>
      </c>
    </row>
    <row r="80" spans="1:12" x14ac:dyDescent="0.2">
      <c r="A80" s="5" t="s">
        <v>59</v>
      </c>
      <c r="B80" s="3" t="s">
        <v>5</v>
      </c>
      <c r="C80" s="26">
        <v>0.54300000000000004</v>
      </c>
      <c r="D80" s="26">
        <v>0.67900000000000005</v>
      </c>
      <c r="E80" s="49">
        <v>0.25</v>
      </c>
      <c r="F80" s="49">
        <v>0.20499999999999999</v>
      </c>
      <c r="G80" s="49">
        <v>0.20499999999999999</v>
      </c>
      <c r="H80" s="49">
        <v>0.20499999999999999</v>
      </c>
      <c r="I80" s="49">
        <v>0.20499999999999999</v>
      </c>
      <c r="J80" s="49">
        <v>0.20499999999999999</v>
      </c>
      <c r="K80" s="49">
        <v>0.20499999999999999</v>
      </c>
    </row>
    <row r="81" spans="1:13" ht="47.25" x14ac:dyDescent="0.2">
      <c r="A81" s="5" t="s">
        <v>13</v>
      </c>
      <c r="B81" s="3" t="s">
        <v>5</v>
      </c>
      <c r="C81" s="4">
        <v>9.4E-2</v>
      </c>
      <c r="D81" s="4">
        <v>0.41899999999999998</v>
      </c>
      <c r="E81" s="41">
        <v>0.49</v>
      </c>
      <c r="F81" s="41">
        <v>0.64</v>
      </c>
      <c r="G81" s="41">
        <v>0.64</v>
      </c>
      <c r="H81" s="41">
        <v>0.64</v>
      </c>
      <c r="I81" s="41">
        <v>0.64</v>
      </c>
      <c r="J81" s="41">
        <v>0.64</v>
      </c>
      <c r="K81" s="41">
        <v>0.64</v>
      </c>
    </row>
    <row r="82" spans="1:13" x14ac:dyDescent="0.2">
      <c r="A82" s="5" t="s">
        <v>60</v>
      </c>
      <c r="B82" s="3" t="s">
        <v>5</v>
      </c>
      <c r="C82" s="26">
        <v>1.23</v>
      </c>
      <c r="D82" s="26">
        <v>1.1240000000000001</v>
      </c>
      <c r="E82" s="49">
        <v>0.86</v>
      </c>
      <c r="F82" s="49">
        <v>0.81</v>
      </c>
      <c r="G82" s="49">
        <v>0.81</v>
      </c>
      <c r="H82" s="49">
        <v>0.81</v>
      </c>
      <c r="I82" s="49">
        <v>0.81</v>
      </c>
      <c r="J82" s="49">
        <v>0.81</v>
      </c>
      <c r="K82" s="49">
        <v>0.81</v>
      </c>
    </row>
    <row r="83" spans="1:13" ht="47.25" x14ac:dyDescent="0.2">
      <c r="A83" s="5" t="s">
        <v>14</v>
      </c>
      <c r="B83" s="3" t="s">
        <v>5</v>
      </c>
      <c r="C83" s="14"/>
      <c r="D83" s="14"/>
      <c r="E83" s="45"/>
      <c r="F83" s="45"/>
      <c r="G83" s="45"/>
      <c r="H83" s="45"/>
      <c r="I83" s="45"/>
      <c r="J83" s="45"/>
      <c r="K83" s="45"/>
    </row>
    <row r="84" spans="1:13" x14ac:dyDescent="0.2">
      <c r="A84" s="2" t="s">
        <v>37</v>
      </c>
      <c r="B84" s="3"/>
      <c r="C84" s="12"/>
      <c r="D84" s="4"/>
      <c r="E84" s="41"/>
      <c r="F84" s="41"/>
      <c r="G84" s="41"/>
      <c r="H84" s="41"/>
      <c r="I84" s="41"/>
      <c r="J84" s="41"/>
      <c r="K84" s="41"/>
    </row>
    <row r="85" spans="1:13" ht="78.75" customHeight="1" x14ac:dyDescent="0.2">
      <c r="A85" s="5" t="s">
        <v>48</v>
      </c>
      <c r="B85" s="3" t="s">
        <v>5</v>
      </c>
      <c r="C85" s="4">
        <v>27.141999999999999</v>
      </c>
      <c r="D85" s="31">
        <f>C85*102.4%</f>
        <v>27.793407999999999</v>
      </c>
      <c r="E85" s="41">
        <f>D85*102.4%</f>
        <v>28.460449791999999</v>
      </c>
      <c r="F85" s="41">
        <f>E85*102.4%</f>
        <v>29.143500587007999</v>
      </c>
      <c r="G85" s="41">
        <f>E85*104.9%</f>
        <v>29.855011831808003</v>
      </c>
      <c r="H85" s="41">
        <f>G85*102.4%</f>
        <v>30.571532115771397</v>
      </c>
      <c r="I85" s="41">
        <f>G85*104.9%</f>
        <v>31.317907411566601</v>
      </c>
      <c r="J85" s="41">
        <f>I85*102.4%</f>
        <v>32.069537189444198</v>
      </c>
      <c r="K85" s="41">
        <f>I85*104.9%</f>
        <v>32.852484874733371</v>
      </c>
    </row>
    <row r="86" spans="1:13" ht="21.75" customHeight="1" x14ac:dyDescent="0.2">
      <c r="A86" s="2" t="s">
        <v>27</v>
      </c>
      <c r="B86" s="3"/>
      <c r="C86" s="4"/>
      <c r="D86" s="4"/>
      <c r="E86" s="41"/>
      <c r="F86" s="41"/>
      <c r="G86" s="41"/>
      <c r="H86" s="41"/>
      <c r="I86" s="41"/>
      <c r="J86" s="41"/>
      <c r="K86" s="41"/>
    </row>
    <row r="87" spans="1:13" ht="78.75" x14ac:dyDescent="0.2">
      <c r="A87" s="5" t="s">
        <v>84</v>
      </c>
      <c r="B87" s="3" t="s">
        <v>5</v>
      </c>
      <c r="C87" s="4">
        <v>32.853999999999999</v>
      </c>
      <c r="D87" s="4">
        <f>C87*105%</f>
        <v>34.496700000000004</v>
      </c>
      <c r="E87" s="41">
        <f>D87*105%</f>
        <v>36.221535000000003</v>
      </c>
      <c r="F87" s="41">
        <f>E87*105%</f>
        <v>38.032611750000008</v>
      </c>
      <c r="G87" s="41">
        <v>36.222000000000001</v>
      </c>
      <c r="H87" s="41">
        <f>G87*105%</f>
        <v>38.033100000000005</v>
      </c>
      <c r="I87" s="41">
        <v>38.033000000000001</v>
      </c>
      <c r="J87" s="41">
        <f>I87*105%</f>
        <v>39.934650000000005</v>
      </c>
      <c r="K87" s="41">
        <v>39.935000000000002</v>
      </c>
    </row>
    <row r="88" spans="1:13" ht="19.5" customHeight="1" x14ac:dyDescent="0.2">
      <c r="A88" s="2" t="s">
        <v>105</v>
      </c>
      <c r="B88" s="3"/>
      <c r="C88" s="12"/>
      <c r="D88" s="4"/>
      <c r="E88" s="41"/>
      <c r="F88" s="41"/>
      <c r="G88" s="41"/>
      <c r="H88" s="41"/>
      <c r="I88" s="41"/>
      <c r="J88" s="41"/>
      <c r="K88" s="41"/>
    </row>
    <row r="89" spans="1:13" ht="31.5" x14ac:dyDescent="0.2">
      <c r="A89" s="5" t="s">
        <v>85</v>
      </c>
      <c r="B89" s="3" t="s">
        <v>5</v>
      </c>
      <c r="C89" s="4">
        <f>C91+C92+C93</f>
        <v>1003.5699999999999</v>
      </c>
      <c r="D89" s="4">
        <f>C89*101.27%</f>
        <v>1016.3153389999999</v>
      </c>
      <c r="E89" s="41">
        <f>C89*104.4%</f>
        <v>1047.7270799999999</v>
      </c>
      <c r="F89" s="41">
        <f>E89*100.5%</f>
        <v>1052.9657153999997</v>
      </c>
      <c r="G89" s="41">
        <f>E89*101.9%</f>
        <v>1067.63389452</v>
      </c>
      <c r="H89" s="41">
        <f>G89*100.5%</f>
        <v>1072.9720639925999</v>
      </c>
      <c r="I89" s="41">
        <f>G89*101.9%</f>
        <v>1087.9189385158802</v>
      </c>
      <c r="J89" s="41">
        <f>I89*100.5%</f>
        <v>1093.3585332084594</v>
      </c>
      <c r="K89" s="41">
        <f>I89*101.9%</f>
        <v>1108.5893983476822</v>
      </c>
      <c r="M89" s="9"/>
    </row>
    <row r="90" spans="1:13" x14ac:dyDescent="0.2">
      <c r="A90" s="5" t="s">
        <v>7</v>
      </c>
      <c r="B90" s="3"/>
      <c r="C90" s="4"/>
      <c r="D90" s="4"/>
      <c r="E90" s="41"/>
      <c r="F90" s="41"/>
      <c r="G90" s="41"/>
      <c r="H90" s="41"/>
      <c r="I90" s="41"/>
      <c r="J90" s="41"/>
      <c r="K90" s="41"/>
    </row>
    <row r="91" spans="1:13" x14ac:dyDescent="0.2">
      <c r="A91" s="5" t="s">
        <v>61</v>
      </c>
      <c r="B91" s="3" t="s">
        <v>5</v>
      </c>
      <c r="C91" s="4">
        <v>492.30799999999999</v>
      </c>
      <c r="D91" s="4">
        <f t="shared" ref="D91:D105" si="4">C91*101.27%</f>
        <v>498.56031159999998</v>
      </c>
      <c r="E91" s="41">
        <f t="shared" ref="E91:E105" si="5">C91*104.4%</f>
        <v>513.96955200000002</v>
      </c>
      <c r="F91" s="41">
        <f t="shared" ref="F91:F104" si="6">E91*100.5%</f>
        <v>516.53939975999992</v>
      </c>
      <c r="G91" s="41">
        <f t="shared" ref="G91:G105" si="7">E91*101.9%</f>
        <v>523.73497348800004</v>
      </c>
      <c r="H91" s="41">
        <f t="shared" ref="H91:H105" si="8">G91*100.5%</f>
        <v>526.35364835543999</v>
      </c>
      <c r="I91" s="41">
        <f t="shared" ref="I91:I105" si="9">G91*101.9%</f>
        <v>533.68593798427207</v>
      </c>
      <c r="J91" s="41">
        <f t="shared" ref="J91:J105" si="10">I91*100.5%</f>
        <v>536.35436767419333</v>
      </c>
      <c r="K91" s="41">
        <f t="shared" ref="K91:K105" si="11">I91*101.9%</f>
        <v>543.82597080597327</v>
      </c>
    </row>
    <row r="92" spans="1:13" x14ac:dyDescent="0.2">
      <c r="A92" s="5" t="s">
        <v>62</v>
      </c>
      <c r="B92" s="3" t="s">
        <v>5</v>
      </c>
      <c r="C92" s="4">
        <v>352.39600000000002</v>
      </c>
      <c r="D92" s="4">
        <f t="shared" si="4"/>
        <v>356.87142919999997</v>
      </c>
      <c r="E92" s="41">
        <f t="shared" si="5"/>
        <v>367.90142400000002</v>
      </c>
      <c r="F92" s="41">
        <f t="shared" si="6"/>
        <v>369.74093111999997</v>
      </c>
      <c r="G92" s="41">
        <f t="shared" si="7"/>
        <v>374.89155105600008</v>
      </c>
      <c r="H92" s="41">
        <f t="shared" si="8"/>
        <v>376.76600881128002</v>
      </c>
      <c r="I92" s="41">
        <f t="shared" si="9"/>
        <v>382.01449052606415</v>
      </c>
      <c r="J92" s="41">
        <f t="shared" si="10"/>
        <v>383.92456297869444</v>
      </c>
      <c r="K92" s="41">
        <f t="shared" si="11"/>
        <v>389.27276584605943</v>
      </c>
    </row>
    <row r="93" spans="1:13" ht="31.5" x14ac:dyDescent="0.2">
      <c r="A93" s="5" t="s">
        <v>63</v>
      </c>
      <c r="B93" s="3" t="s">
        <v>5</v>
      </c>
      <c r="C93" s="4">
        <v>158.86600000000001</v>
      </c>
      <c r="D93" s="4">
        <f t="shared" si="4"/>
        <v>160.88359819999999</v>
      </c>
      <c r="E93" s="41">
        <f t="shared" si="5"/>
        <v>165.85610400000002</v>
      </c>
      <c r="F93" s="41">
        <f t="shared" si="6"/>
        <v>166.68538451999999</v>
      </c>
      <c r="G93" s="41">
        <f t="shared" si="7"/>
        <v>169.00736997600004</v>
      </c>
      <c r="H93" s="41">
        <f t="shared" si="8"/>
        <v>169.85240682588002</v>
      </c>
      <c r="I93" s="41">
        <f t="shared" si="9"/>
        <v>172.21851000554406</v>
      </c>
      <c r="J93" s="41">
        <f t="shared" si="10"/>
        <v>173.07960255557177</v>
      </c>
      <c r="K93" s="41">
        <f t="shared" si="11"/>
        <v>175.49066169564941</v>
      </c>
      <c r="M93" s="9"/>
    </row>
    <row r="94" spans="1:13" ht="31.5" x14ac:dyDescent="0.2">
      <c r="A94" s="5" t="s">
        <v>25</v>
      </c>
      <c r="B94" s="3" t="s">
        <v>5</v>
      </c>
      <c r="C94" s="4"/>
      <c r="D94" s="4"/>
      <c r="E94" s="41"/>
      <c r="F94" s="41"/>
      <c r="G94" s="41"/>
      <c r="H94" s="41"/>
      <c r="I94" s="41"/>
      <c r="J94" s="41"/>
      <c r="K94" s="41"/>
    </row>
    <row r="95" spans="1:13" ht="31.5" x14ac:dyDescent="0.2">
      <c r="A95" s="5" t="s">
        <v>16</v>
      </c>
      <c r="B95" s="3" t="s">
        <v>5</v>
      </c>
      <c r="C95" s="4">
        <v>869.03899999999999</v>
      </c>
      <c r="D95" s="4">
        <f t="shared" si="4"/>
        <v>880.07579529999998</v>
      </c>
      <c r="E95" s="41">
        <f t="shared" si="5"/>
        <v>907.27671599999996</v>
      </c>
      <c r="F95" s="41">
        <f t="shared" si="6"/>
        <v>911.81309957999986</v>
      </c>
      <c r="G95" s="41">
        <f t="shared" si="7"/>
        <v>924.51497360400003</v>
      </c>
      <c r="H95" s="41">
        <f t="shared" si="8"/>
        <v>929.13754847201994</v>
      </c>
      <c r="I95" s="41">
        <f t="shared" si="9"/>
        <v>942.08075810247612</v>
      </c>
      <c r="J95" s="41">
        <f t="shared" si="10"/>
        <v>946.79116189298838</v>
      </c>
      <c r="K95" s="41">
        <f t="shared" si="11"/>
        <v>959.98029250642332</v>
      </c>
    </row>
    <row r="96" spans="1:13" ht="18.75" customHeight="1" x14ac:dyDescent="0.2">
      <c r="A96" s="5" t="s">
        <v>7</v>
      </c>
      <c r="B96" s="3"/>
      <c r="C96" s="4"/>
      <c r="D96" s="4"/>
      <c r="E96" s="41"/>
      <c r="F96" s="41"/>
      <c r="G96" s="41"/>
      <c r="H96" s="41"/>
      <c r="I96" s="41"/>
      <c r="J96" s="41"/>
      <c r="K96" s="41"/>
    </row>
    <row r="97" spans="1:13" ht="31.5" x14ac:dyDescent="0.2">
      <c r="A97" s="5" t="s">
        <v>17</v>
      </c>
      <c r="B97" s="3" t="s">
        <v>5</v>
      </c>
      <c r="C97" s="4">
        <v>372.81700000000001</v>
      </c>
      <c r="D97" s="4">
        <f t="shared" si="4"/>
        <v>377.5517759</v>
      </c>
      <c r="E97" s="41">
        <f t="shared" si="5"/>
        <v>389.22094800000002</v>
      </c>
      <c r="F97" s="41">
        <f t="shared" si="6"/>
        <v>391.16705273999997</v>
      </c>
      <c r="G97" s="41">
        <f t="shared" si="7"/>
        <v>396.61614601200006</v>
      </c>
      <c r="H97" s="41">
        <f t="shared" si="8"/>
        <v>398.59922674206001</v>
      </c>
      <c r="I97" s="41">
        <f t="shared" si="9"/>
        <v>404.15185278622812</v>
      </c>
      <c r="J97" s="41">
        <f t="shared" si="10"/>
        <v>406.17261205015922</v>
      </c>
      <c r="K97" s="41">
        <f t="shared" si="11"/>
        <v>411.83073798916649</v>
      </c>
    </row>
    <row r="98" spans="1:13" ht="31.5" x14ac:dyDescent="0.2">
      <c r="A98" s="5" t="s">
        <v>18</v>
      </c>
      <c r="B98" s="3" t="s">
        <v>5</v>
      </c>
      <c r="C98" s="4">
        <v>123.404</v>
      </c>
      <c r="D98" s="4">
        <f t="shared" si="4"/>
        <v>124.97123079999999</v>
      </c>
      <c r="E98" s="41">
        <f t="shared" si="5"/>
        <v>128.833776</v>
      </c>
      <c r="F98" s="41">
        <f t="shared" si="6"/>
        <v>129.47794488</v>
      </c>
      <c r="G98" s="41">
        <f t="shared" si="7"/>
        <v>131.28161774400002</v>
      </c>
      <c r="H98" s="41">
        <f t="shared" si="8"/>
        <v>131.93802583272</v>
      </c>
      <c r="I98" s="41">
        <f t="shared" si="9"/>
        <v>133.77596848113603</v>
      </c>
      <c r="J98" s="41">
        <f t="shared" si="10"/>
        <v>134.44484832354169</v>
      </c>
      <c r="K98" s="41">
        <f t="shared" si="11"/>
        <v>136.31771188227762</v>
      </c>
    </row>
    <row r="99" spans="1:13" x14ac:dyDescent="0.2">
      <c r="A99" s="5" t="s">
        <v>19</v>
      </c>
      <c r="B99" s="3" t="s">
        <v>5</v>
      </c>
      <c r="C99" s="4">
        <v>205.09299999999999</v>
      </c>
      <c r="D99" s="4">
        <f t="shared" si="4"/>
        <v>207.69768109999998</v>
      </c>
      <c r="E99" s="41">
        <f t="shared" si="5"/>
        <v>214.11709199999999</v>
      </c>
      <c r="F99" s="41">
        <f t="shared" si="6"/>
        <v>215.18767745999997</v>
      </c>
      <c r="G99" s="41">
        <f t="shared" si="7"/>
        <v>218.18531674800002</v>
      </c>
      <c r="H99" s="41">
        <f t="shared" si="8"/>
        <v>219.27624333174001</v>
      </c>
      <c r="I99" s="41">
        <f t="shared" si="9"/>
        <v>222.33083776621206</v>
      </c>
      <c r="J99" s="41">
        <f t="shared" si="10"/>
        <v>223.4424919550431</v>
      </c>
      <c r="K99" s="41">
        <f t="shared" si="11"/>
        <v>226.55512368377012</v>
      </c>
    </row>
    <row r="100" spans="1:13" x14ac:dyDescent="0.2">
      <c r="A100" s="5" t="s">
        <v>7</v>
      </c>
      <c r="B100" s="3"/>
      <c r="C100" s="4"/>
      <c r="D100" s="4"/>
      <c r="E100" s="41"/>
      <c r="F100" s="41"/>
      <c r="G100" s="41"/>
      <c r="H100" s="41"/>
      <c r="I100" s="41"/>
      <c r="J100" s="41"/>
      <c r="K100" s="41"/>
    </row>
    <row r="101" spans="1:13" x14ac:dyDescent="0.2">
      <c r="A101" s="5" t="s">
        <v>64</v>
      </c>
      <c r="B101" s="3" t="s">
        <v>5</v>
      </c>
      <c r="C101" s="4">
        <v>83.144999999999996</v>
      </c>
      <c r="D101" s="4">
        <f t="shared" si="4"/>
        <v>84.200941499999985</v>
      </c>
      <c r="E101" s="41">
        <f>C101*112.6%</f>
        <v>93.621269999999981</v>
      </c>
      <c r="F101" s="41">
        <f t="shared" si="6"/>
        <v>94.089376349999966</v>
      </c>
      <c r="G101" s="41">
        <f t="shared" si="7"/>
        <v>95.400074129999993</v>
      </c>
      <c r="H101" s="41">
        <f t="shared" si="8"/>
        <v>95.877074500649982</v>
      </c>
      <c r="I101" s="41">
        <f t="shared" si="9"/>
        <v>97.212675538470009</v>
      </c>
      <c r="J101" s="41">
        <f t="shared" si="10"/>
        <v>97.698738916162355</v>
      </c>
      <c r="K101" s="41">
        <f t="shared" si="11"/>
        <v>99.059716373700951</v>
      </c>
    </row>
    <row r="102" spans="1:13" x14ac:dyDescent="0.2">
      <c r="A102" s="5" t="s">
        <v>65</v>
      </c>
      <c r="B102" s="3" t="s">
        <v>5</v>
      </c>
      <c r="C102" s="4">
        <v>43.151000000000003</v>
      </c>
      <c r="D102" s="4">
        <f t="shared" si="4"/>
        <v>43.699017699999999</v>
      </c>
      <c r="E102" s="41">
        <f t="shared" si="5"/>
        <v>45.049644000000008</v>
      </c>
      <c r="F102" s="41">
        <f t="shared" si="6"/>
        <v>45.274892220000005</v>
      </c>
      <c r="G102" s="41">
        <f t="shared" si="7"/>
        <v>45.905587236000017</v>
      </c>
      <c r="H102" s="41">
        <f t="shared" si="8"/>
        <v>46.135115172180015</v>
      </c>
      <c r="I102" s="41">
        <f t="shared" si="9"/>
        <v>46.777793393484025</v>
      </c>
      <c r="J102" s="41">
        <f t="shared" si="10"/>
        <v>47.011682360451438</v>
      </c>
      <c r="K102" s="41">
        <f t="shared" si="11"/>
        <v>47.666571467960225</v>
      </c>
    </row>
    <row r="103" spans="1:13" x14ac:dyDescent="0.2">
      <c r="A103" s="5" t="s">
        <v>66</v>
      </c>
      <c r="B103" s="3" t="s">
        <v>5</v>
      </c>
      <c r="C103" s="4">
        <v>61.713999999999999</v>
      </c>
      <c r="D103" s="4">
        <f t="shared" si="4"/>
        <v>62.497767799999991</v>
      </c>
      <c r="E103" s="41">
        <f t="shared" si="5"/>
        <v>64.429416000000003</v>
      </c>
      <c r="F103" s="41">
        <f t="shared" si="6"/>
        <v>64.751563079999997</v>
      </c>
      <c r="G103" s="41">
        <f t="shared" si="7"/>
        <v>65.65357490400001</v>
      </c>
      <c r="H103" s="41">
        <f t="shared" si="8"/>
        <v>65.981842778520004</v>
      </c>
      <c r="I103" s="41">
        <f t="shared" si="9"/>
        <v>66.900992827176012</v>
      </c>
      <c r="J103" s="41">
        <f t="shared" si="10"/>
        <v>67.235497791311886</v>
      </c>
      <c r="K103" s="41">
        <f t="shared" si="11"/>
        <v>68.172111690892365</v>
      </c>
    </row>
    <row r="104" spans="1:13" ht="31.5" x14ac:dyDescent="0.2">
      <c r="A104" s="5" t="s">
        <v>20</v>
      </c>
      <c r="B104" s="3" t="s">
        <v>5</v>
      </c>
      <c r="C104" s="4">
        <v>141.65199999999999</v>
      </c>
      <c r="D104" s="4">
        <f t="shared" si="4"/>
        <v>143.45098039999996</v>
      </c>
      <c r="E104" s="41">
        <f t="shared" si="5"/>
        <v>147.88468799999998</v>
      </c>
      <c r="F104" s="41">
        <f t="shared" si="6"/>
        <v>148.62411143999998</v>
      </c>
      <c r="G104" s="41">
        <f t="shared" si="7"/>
        <v>150.69449707199999</v>
      </c>
      <c r="H104" s="41">
        <f t="shared" si="8"/>
        <v>151.44796955735998</v>
      </c>
      <c r="I104" s="41">
        <f t="shared" si="9"/>
        <v>153.55769251636801</v>
      </c>
      <c r="J104" s="41">
        <f t="shared" si="10"/>
        <v>154.32548097894983</v>
      </c>
      <c r="K104" s="41">
        <f t="shared" si="11"/>
        <v>156.47528867417901</v>
      </c>
    </row>
    <row r="105" spans="1:13" x14ac:dyDescent="0.2">
      <c r="A105" s="5" t="s">
        <v>21</v>
      </c>
      <c r="B105" s="3" t="s">
        <v>5</v>
      </c>
      <c r="C105" s="4">
        <v>26.071000000000002</v>
      </c>
      <c r="D105" s="4">
        <f t="shared" si="4"/>
        <v>26.402101699999999</v>
      </c>
      <c r="E105" s="41">
        <f t="shared" si="5"/>
        <v>27.218124000000003</v>
      </c>
      <c r="F105" s="41">
        <f>E105*100.5%</f>
        <v>27.35421462</v>
      </c>
      <c r="G105" s="41">
        <f t="shared" si="7"/>
        <v>27.735268356000006</v>
      </c>
      <c r="H105" s="41">
        <f t="shared" si="8"/>
        <v>27.873944697780004</v>
      </c>
      <c r="I105" s="41">
        <f t="shared" si="9"/>
        <v>28.26223845476401</v>
      </c>
      <c r="J105" s="41">
        <f t="shared" si="10"/>
        <v>28.403549647037828</v>
      </c>
      <c r="K105" s="41">
        <f t="shared" si="11"/>
        <v>28.799220985404528</v>
      </c>
    </row>
    <row r="106" spans="1:13" ht="31.5" x14ac:dyDescent="0.2">
      <c r="A106" s="5" t="s">
        <v>28</v>
      </c>
      <c r="B106" s="3" t="s">
        <v>89</v>
      </c>
      <c r="C106" s="26">
        <f t="shared" ref="C106:I106" si="12">C89/C114/12*1000</f>
        <v>6483.0103359173127</v>
      </c>
      <c r="D106" s="26">
        <f t="shared" si="12"/>
        <v>6616.6363216145819</v>
      </c>
      <c r="E106" s="49">
        <f t="shared" si="12"/>
        <v>6874.8496062992117</v>
      </c>
      <c r="F106" s="49">
        <f t="shared" si="12"/>
        <v>6964.0589642857121</v>
      </c>
      <c r="G106" s="49">
        <f t="shared" si="12"/>
        <v>7005.471748818898</v>
      </c>
      <c r="H106" s="49">
        <f t="shared" si="12"/>
        <v>7153.1470932839993</v>
      </c>
      <c r="I106" s="49">
        <f t="shared" si="12"/>
        <v>7195.231074840478</v>
      </c>
      <c r="J106" s="49">
        <f>J89/J114/12*1000</f>
        <v>7347.839604895561</v>
      </c>
      <c r="K106" s="49">
        <f>K89/K114/12*1000</f>
        <v>7390.5959889845481</v>
      </c>
      <c r="M106" s="9"/>
    </row>
    <row r="107" spans="1:13" ht="78.75" x14ac:dyDescent="0.2">
      <c r="A107" s="5" t="s">
        <v>95</v>
      </c>
      <c r="B107" s="3" t="s">
        <v>6</v>
      </c>
      <c r="C107" s="12">
        <v>48</v>
      </c>
      <c r="D107" s="13">
        <v>48</v>
      </c>
      <c r="E107" s="44">
        <v>48</v>
      </c>
      <c r="F107" s="44">
        <v>48</v>
      </c>
      <c r="G107" s="44">
        <v>46</v>
      </c>
      <c r="H107" s="44">
        <v>48</v>
      </c>
      <c r="I107" s="44">
        <v>46</v>
      </c>
      <c r="J107" s="44">
        <v>48</v>
      </c>
      <c r="K107" s="44">
        <v>46</v>
      </c>
    </row>
    <row r="108" spans="1:13" x14ac:dyDescent="0.2">
      <c r="A108" s="2" t="s">
        <v>106</v>
      </c>
      <c r="B108" s="15"/>
      <c r="C108" s="21"/>
      <c r="D108" s="16"/>
      <c r="E108" s="50"/>
      <c r="F108" s="50"/>
      <c r="G108" s="50"/>
      <c r="H108" s="50"/>
      <c r="I108" s="50"/>
      <c r="J108" s="50"/>
      <c r="K108" s="50"/>
    </row>
    <row r="109" spans="1:13" ht="78.75" x14ac:dyDescent="0.2">
      <c r="A109" s="5" t="s">
        <v>86</v>
      </c>
      <c r="B109" s="3" t="s">
        <v>5</v>
      </c>
      <c r="C109" s="12">
        <v>0</v>
      </c>
      <c r="D109" s="12">
        <v>0</v>
      </c>
      <c r="E109" s="51">
        <v>0</v>
      </c>
      <c r="F109" s="51">
        <v>0</v>
      </c>
      <c r="G109" s="51">
        <v>0</v>
      </c>
      <c r="H109" s="51">
        <v>0</v>
      </c>
      <c r="I109" s="51">
        <v>0</v>
      </c>
      <c r="J109" s="51">
        <v>0</v>
      </c>
      <c r="K109" s="51">
        <v>0</v>
      </c>
    </row>
    <row r="110" spans="1:13" x14ac:dyDescent="0.2">
      <c r="A110" s="5" t="s">
        <v>23</v>
      </c>
      <c r="B110" s="3" t="s">
        <v>5</v>
      </c>
      <c r="C110" s="12">
        <v>0</v>
      </c>
      <c r="D110" s="12">
        <v>0</v>
      </c>
      <c r="E110" s="51">
        <v>0</v>
      </c>
      <c r="F110" s="51">
        <v>0</v>
      </c>
      <c r="G110" s="51">
        <v>0</v>
      </c>
      <c r="H110" s="51">
        <v>0</v>
      </c>
      <c r="I110" s="51">
        <v>0</v>
      </c>
      <c r="J110" s="51">
        <v>0</v>
      </c>
      <c r="K110" s="51">
        <v>0</v>
      </c>
    </row>
    <row r="111" spans="1:13" x14ac:dyDescent="0.2">
      <c r="A111" s="5" t="s">
        <v>24</v>
      </c>
      <c r="B111" s="3" t="s">
        <v>5</v>
      </c>
      <c r="C111" s="12">
        <v>0</v>
      </c>
      <c r="D111" s="12">
        <v>0</v>
      </c>
      <c r="E111" s="51">
        <v>0</v>
      </c>
      <c r="F111" s="51">
        <v>0</v>
      </c>
      <c r="G111" s="51">
        <v>0</v>
      </c>
      <c r="H111" s="51">
        <v>0</v>
      </c>
      <c r="I111" s="51">
        <v>0</v>
      </c>
      <c r="J111" s="51">
        <v>0</v>
      </c>
      <c r="K111" s="51">
        <v>0</v>
      </c>
    </row>
    <row r="112" spans="1:13" ht="63" x14ac:dyDescent="0.2">
      <c r="A112" s="5" t="s">
        <v>87</v>
      </c>
      <c r="B112" s="3" t="s">
        <v>5</v>
      </c>
      <c r="C112" s="4">
        <v>15.038</v>
      </c>
      <c r="D112" s="4">
        <f>C112*106.4%</f>
        <v>16.000432</v>
      </c>
      <c r="E112" s="41">
        <f>D112*106.4%</f>
        <v>17.024459648000001</v>
      </c>
      <c r="F112" s="41">
        <f>E112*106.4%</f>
        <v>18.114025065472003</v>
      </c>
      <c r="G112" s="41">
        <f>E112*109.9%</f>
        <v>18.709881153152001</v>
      </c>
      <c r="H112" s="41">
        <f>G112*106.4%</f>
        <v>19.907313546953731</v>
      </c>
      <c r="I112" s="41">
        <f>G112*109.9%</f>
        <v>20.562159387314047</v>
      </c>
      <c r="J112" s="41">
        <f>I112*106.4%</f>
        <v>21.878137588102145</v>
      </c>
      <c r="K112" s="41">
        <f>I112*109.9%</f>
        <v>22.597813166658138</v>
      </c>
    </row>
    <row r="113" spans="1:11" x14ac:dyDescent="0.2">
      <c r="A113" s="2" t="s">
        <v>107</v>
      </c>
      <c r="B113" s="17"/>
      <c r="C113" s="4"/>
      <c r="D113" s="4"/>
      <c r="E113" s="41"/>
      <c r="F113" s="41"/>
      <c r="G113" s="41"/>
      <c r="H113" s="41"/>
      <c r="I113" s="41"/>
      <c r="J113" s="41"/>
      <c r="K113" s="41"/>
    </row>
    <row r="114" spans="1:11" ht="31.5" x14ac:dyDescent="0.2">
      <c r="A114" s="5" t="s">
        <v>128</v>
      </c>
      <c r="B114" s="17" t="s">
        <v>90</v>
      </c>
      <c r="C114" s="18">
        <v>12.9</v>
      </c>
      <c r="D114" s="18">
        <v>12.8</v>
      </c>
      <c r="E114" s="52">
        <v>12.7</v>
      </c>
      <c r="F114" s="52">
        <v>12.6</v>
      </c>
      <c r="G114" s="52">
        <v>12.7</v>
      </c>
      <c r="H114" s="52">
        <v>12.5</v>
      </c>
      <c r="I114" s="52">
        <v>12.6</v>
      </c>
      <c r="J114" s="52">
        <v>12.4</v>
      </c>
      <c r="K114" s="52">
        <v>12.5</v>
      </c>
    </row>
    <row r="115" spans="1:11" ht="31.5" x14ac:dyDescent="0.2">
      <c r="A115" s="5" t="s">
        <v>12</v>
      </c>
      <c r="B115" s="17" t="s">
        <v>90</v>
      </c>
      <c r="C115" s="18">
        <v>8.6</v>
      </c>
      <c r="D115" s="18">
        <v>8.6</v>
      </c>
      <c r="E115" s="52">
        <v>8.6</v>
      </c>
      <c r="F115" s="52">
        <v>8.6</v>
      </c>
      <c r="G115" s="52">
        <v>8.6999999999999993</v>
      </c>
      <c r="H115" s="52">
        <v>8.5</v>
      </c>
      <c r="I115" s="52">
        <v>8.6</v>
      </c>
      <c r="J115" s="52">
        <v>8.5</v>
      </c>
      <c r="K115" s="52">
        <v>8.6</v>
      </c>
    </row>
    <row r="116" spans="1:11" x14ac:dyDescent="0.2">
      <c r="A116" s="5" t="s">
        <v>7</v>
      </c>
      <c r="B116" s="17"/>
      <c r="C116" s="18"/>
      <c r="D116" s="18"/>
      <c r="E116" s="52"/>
      <c r="F116" s="52"/>
      <c r="G116" s="52"/>
      <c r="H116" s="52"/>
      <c r="I116" s="52"/>
      <c r="J116" s="52"/>
      <c r="K116" s="52"/>
    </row>
    <row r="117" spans="1:11" x14ac:dyDescent="0.2">
      <c r="A117" s="5" t="s">
        <v>67</v>
      </c>
      <c r="B117" s="17" t="s">
        <v>90</v>
      </c>
      <c r="C117" s="18">
        <v>8.1</v>
      </c>
      <c r="D117" s="18">
        <v>8.1</v>
      </c>
      <c r="E117" s="52">
        <v>8</v>
      </c>
      <c r="F117" s="52">
        <v>8.1999999999999993</v>
      </c>
      <c r="G117" s="52">
        <v>8</v>
      </c>
      <c r="H117" s="52">
        <v>8.1</v>
      </c>
      <c r="I117" s="52">
        <v>8</v>
      </c>
      <c r="J117" s="52">
        <v>8.1</v>
      </c>
      <c r="K117" s="52">
        <v>8</v>
      </c>
    </row>
    <row r="118" spans="1:11" ht="47.25" x14ac:dyDescent="0.2">
      <c r="A118" s="5" t="s">
        <v>110</v>
      </c>
      <c r="B118" s="17" t="s">
        <v>90</v>
      </c>
      <c r="C118" s="18">
        <v>0.6</v>
      </c>
      <c r="D118" s="18">
        <v>0.6</v>
      </c>
      <c r="E118" s="52">
        <v>0.6</v>
      </c>
      <c r="F118" s="52">
        <v>0.5</v>
      </c>
      <c r="G118" s="52">
        <v>0.4</v>
      </c>
      <c r="H118" s="52">
        <v>0.4</v>
      </c>
      <c r="I118" s="52">
        <v>0.3</v>
      </c>
      <c r="J118" s="52">
        <v>0.4</v>
      </c>
      <c r="K118" s="52">
        <v>0.3</v>
      </c>
    </row>
    <row r="119" spans="1:11" ht="50.25" customHeight="1" x14ac:dyDescent="0.2">
      <c r="A119" s="5" t="s">
        <v>88</v>
      </c>
      <c r="B119" s="17" t="s">
        <v>90</v>
      </c>
      <c r="C119" s="12">
        <v>2.2000000000000002</v>
      </c>
      <c r="D119" s="12">
        <v>2.2000000000000002</v>
      </c>
      <c r="E119" s="51">
        <v>2.2000000000000002</v>
      </c>
      <c r="F119" s="51">
        <v>2.2000000000000002</v>
      </c>
      <c r="G119" s="51">
        <v>2.2000000000000002</v>
      </c>
      <c r="H119" s="51">
        <v>2.2000000000000002</v>
      </c>
      <c r="I119" s="51">
        <v>2.2000000000000002</v>
      </c>
      <c r="J119" s="51">
        <v>2.2000000000000002</v>
      </c>
      <c r="K119" s="51">
        <v>2.2000000000000002</v>
      </c>
    </row>
    <row r="120" spans="1:11" ht="63" x14ac:dyDescent="0.2">
      <c r="A120" s="5" t="s">
        <v>96</v>
      </c>
      <c r="B120" s="3" t="s">
        <v>6</v>
      </c>
      <c r="C120" s="27">
        <v>27.4</v>
      </c>
      <c r="D120" s="27">
        <v>27.4</v>
      </c>
      <c r="E120" s="53">
        <v>27.4</v>
      </c>
      <c r="F120" s="53">
        <v>27.4</v>
      </c>
      <c r="G120" s="53">
        <v>27.4</v>
      </c>
      <c r="H120" s="53">
        <v>27.5</v>
      </c>
      <c r="I120" s="53">
        <v>27.4</v>
      </c>
      <c r="J120" s="53">
        <v>27.5</v>
      </c>
      <c r="K120" s="53">
        <v>27.4</v>
      </c>
    </row>
    <row r="121" spans="1:11" ht="47.25" x14ac:dyDescent="0.2">
      <c r="A121" s="5" t="s">
        <v>97</v>
      </c>
      <c r="B121" s="17" t="s">
        <v>90</v>
      </c>
      <c r="C121" s="12">
        <v>0.1</v>
      </c>
      <c r="D121" s="12">
        <v>0.1</v>
      </c>
      <c r="E121" s="51">
        <v>0.1</v>
      </c>
      <c r="F121" s="51">
        <v>0.1</v>
      </c>
      <c r="G121" s="51">
        <v>0.1</v>
      </c>
      <c r="H121" s="51">
        <v>0.1</v>
      </c>
      <c r="I121" s="51">
        <v>0.1</v>
      </c>
      <c r="J121" s="51">
        <v>0.1</v>
      </c>
      <c r="K121" s="51">
        <v>0.1</v>
      </c>
    </row>
    <row r="122" spans="1:11" x14ac:dyDescent="0.2">
      <c r="A122" s="2" t="s">
        <v>45</v>
      </c>
      <c r="B122" s="3"/>
      <c r="C122" s="4"/>
      <c r="D122" s="4"/>
      <c r="E122" s="41"/>
      <c r="F122" s="41"/>
      <c r="G122" s="41"/>
      <c r="H122" s="41"/>
      <c r="I122" s="41"/>
      <c r="J122" s="41"/>
      <c r="K122" s="41"/>
    </row>
    <row r="123" spans="1:11" ht="47.25" x14ac:dyDescent="0.2">
      <c r="A123" s="5" t="s">
        <v>22</v>
      </c>
      <c r="B123" s="19" t="s">
        <v>91</v>
      </c>
      <c r="C123" s="18">
        <v>2.2000000000000002</v>
      </c>
      <c r="D123" s="18">
        <v>2.2000000000000002</v>
      </c>
      <c r="E123" s="52">
        <v>2.2999999999999998</v>
      </c>
      <c r="F123" s="52">
        <v>2.2999999999999998</v>
      </c>
      <c r="G123" s="52">
        <v>2.5</v>
      </c>
      <c r="H123" s="52">
        <v>2.4</v>
      </c>
      <c r="I123" s="52">
        <v>2.6</v>
      </c>
      <c r="J123" s="52">
        <v>2.5</v>
      </c>
      <c r="K123" s="52">
        <v>2.7</v>
      </c>
    </row>
    <row r="124" spans="1:11" x14ac:dyDescent="0.2">
      <c r="A124" s="5" t="s">
        <v>7</v>
      </c>
      <c r="B124" s="3"/>
      <c r="C124" s="18"/>
      <c r="D124" s="18"/>
      <c r="E124" s="52"/>
      <c r="F124" s="52"/>
      <c r="G124" s="52"/>
      <c r="H124" s="52"/>
      <c r="I124" s="52"/>
      <c r="J124" s="52"/>
      <c r="K124" s="52"/>
    </row>
    <row r="125" spans="1:11" ht="47.25" x14ac:dyDescent="0.2">
      <c r="A125" s="5" t="s">
        <v>56</v>
      </c>
      <c r="B125" s="19" t="s">
        <v>91</v>
      </c>
      <c r="C125" s="12"/>
      <c r="D125" s="12"/>
      <c r="E125" s="51"/>
      <c r="F125" s="51"/>
      <c r="G125" s="51"/>
      <c r="H125" s="51"/>
      <c r="I125" s="51"/>
      <c r="J125" s="51"/>
      <c r="K125" s="51"/>
    </row>
    <row r="126" spans="1:11" ht="47.25" x14ac:dyDescent="0.2">
      <c r="A126" s="5" t="s">
        <v>55</v>
      </c>
      <c r="B126" s="19" t="s">
        <v>91</v>
      </c>
      <c r="C126" s="18">
        <v>2.1819999999999999</v>
      </c>
      <c r="D126" s="18">
        <v>2.2160000000000002</v>
      </c>
      <c r="E126" s="52">
        <v>2.2999999999999998</v>
      </c>
      <c r="F126" s="52">
        <v>2.2999999999999998</v>
      </c>
      <c r="G126" s="52">
        <v>2.5</v>
      </c>
      <c r="H126" s="52">
        <v>2.4</v>
      </c>
      <c r="I126" s="52">
        <v>2.6</v>
      </c>
      <c r="J126" s="52">
        <v>2.5</v>
      </c>
      <c r="K126" s="52">
        <v>2.7</v>
      </c>
    </row>
    <row r="127" spans="1:11" ht="31.5" x14ac:dyDescent="0.2">
      <c r="A127" s="5" t="s">
        <v>26</v>
      </c>
      <c r="B127" s="3" t="s">
        <v>92</v>
      </c>
      <c r="C127" s="12">
        <v>29.5</v>
      </c>
      <c r="D127" s="12">
        <v>29.5</v>
      </c>
      <c r="E127" s="51">
        <v>29.5</v>
      </c>
      <c r="F127" s="51">
        <v>29.5</v>
      </c>
      <c r="G127" s="51">
        <v>29.5</v>
      </c>
      <c r="H127" s="51">
        <v>31</v>
      </c>
      <c r="I127" s="51">
        <v>31</v>
      </c>
      <c r="J127" s="51">
        <v>31</v>
      </c>
      <c r="K127" s="51">
        <v>31</v>
      </c>
    </row>
    <row r="128" spans="1:11" x14ac:dyDescent="0.2">
      <c r="A128" s="5" t="s">
        <v>7</v>
      </c>
      <c r="B128" s="3"/>
      <c r="C128" s="18"/>
      <c r="D128" s="18"/>
      <c r="E128" s="52"/>
      <c r="F128" s="52"/>
      <c r="G128" s="52"/>
      <c r="H128" s="52"/>
      <c r="I128" s="52"/>
      <c r="J128" s="52"/>
      <c r="K128" s="52"/>
    </row>
    <row r="129" spans="1:11" ht="31.5" x14ac:dyDescent="0.2">
      <c r="A129" s="5" t="s">
        <v>68</v>
      </c>
      <c r="B129" s="3" t="s">
        <v>92</v>
      </c>
      <c r="C129" s="12" t="s">
        <v>98</v>
      </c>
      <c r="D129" s="12" t="s">
        <v>98</v>
      </c>
      <c r="E129" s="51" t="s">
        <v>98</v>
      </c>
      <c r="F129" s="51" t="s">
        <v>98</v>
      </c>
      <c r="G129" s="51" t="s">
        <v>98</v>
      </c>
      <c r="H129" s="51" t="s">
        <v>98</v>
      </c>
      <c r="I129" s="51" t="s">
        <v>98</v>
      </c>
      <c r="J129" s="51" t="s">
        <v>98</v>
      </c>
      <c r="K129" s="51" t="s">
        <v>98</v>
      </c>
    </row>
    <row r="130" spans="1:11" x14ac:dyDescent="0.2">
      <c r="C130" s="22"/>
      <c r="D130" s="22"/>
      <c r="E130" s="54"/>
      <c r="F130" s="58"/>
      <c r="G130" s="59"/>
      <c r="H130" s="58"/>
      <c r="I130" s="59"/>
      <c r="J130" s="58"/>
      <c r="K130" s="59"/>
    </row>
    <row r="1137" spans="5:5" x14ac:dyDescent="0.2">
      <c r="E1137" s="35" t="s">
        <v>51</v>
      </c>
    </row>
  </sheetData>
  <mergeCells count="15">
    <mergeCell ref="G1:K1"/>
    <mergeCell ref="G2:K2"/>
    <mergeCell ref="G3:K3"/>
    <mergeCell ref="G4:K4"/>
    <mergeCell ref="A6:K6"/>
    <mergeCell ref="J11:K11"/>
    <mergeCell ref="F11:G11"/>
    <mergeCell ref="A8:K8"/>
    <mergeCell ref="A9:K9"/>
    <mergeCell ref="B11:B12"/>
    <mergeCell ref="A11:A12"/>
    <mergeCell ref="C11:C12"/>
    <mergeCell ref="D11:D12"/>
    <mergeCell ref="E11:E12"/>
    <mergeCell ref="H11:I11"/>
  </mergeCells>
  <phoneticPr fontId="0" type="noConversion"/>
  <pageMargins left="0.15748031496062992" right="0.15748031496062992" top="0.23622047244094491" bottom="0.19685039370078741" header="0.23622047244094491" footer="0.1574803149606299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2025-2027</vt:lpstr>
      <vt:lpstr>'2025-2027'!Заголовки_для_печати</vt:lpstr>
      <vt:lpstr>'2025-2027'!Область_печати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 бюджетной классификации Российской Федерации, Приложения 1-10 (в редакции Федерального закона от 5 августа 2000 года N 115-ФЗ) (с изменениями на 29 июня 2004 года)</dc:title>
  <dc:creator>Дмитрий Евгеньевич Беляков</dc:creator>
  <cp:lastModifiedBy>Marina</cp:lastModifiedBy>
  <cp:lastPrinted>2024-11-14T05:01:08Z</cp:lastPrinted>
  <dcterms:created xsi:type="dcterms:W3CDTF">2002-04-24T12:49:15Z</dcterms:created>
  <dcterms:modified xsi:type="dcterms:W3CDTF">2024-11-14T05:01:08Z</dcterms:modified>
</cp:coreProperties>
</file>